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330" yWindow="570" windowWidth="20775" windowHeight="10170"/>
  </bookViews>
  <sheets>
    <sheet name="Rekapitulace stavby" sheetId="1" r:id="rId1"/>
    <sheet name="01 - Stavební objekt" sheetId="2" r:id="rId2"/>
    <sheet name="02 - Vedlejší a ostatní n..." sheetId="3" r:id="rId3"/>
    <sheet name="Pokyny pro vyplnění" sheetId="4" r:id="rId4"/>
  </sheets>
  <definedNames>
    <definedName name="_xlnm._FilterDatabase" localSheetId="1" hidden="1">'01 - Stavební objekt'!$C$122:$K$1712</definedName>
    <definedName name="_xlnm._FilterDatabase" localSheetId="2" hidden="1">'02 - Vedlejší a ostatní n...'!$C$76:$K$83</definedName>
    <definedName name="_xlnm.Print_Titles" localSheetId="1">'01 - Stavební objekt'!$122:$122</definedName>
    <definedName name="_xlnm.Print_Titles" localSheetId="2">'02 - Vedlejší a ostatní n...'!$76:$76</definedName>
    <definedName name="_xlnm.Print_Titles" localSheetId="0">'Rekapitulace stavby'!$49:$49</definedName>
    <definedName name="_xlnm.Print_Area" localSheetId="1">'01 - Stavební objekt'!$C$4:$J$36,'01 - Stavební objekt'!$C$42:$J$104,'01 - Stavební objekt'!$C$110:$K$1712</definedName>
    <definedName name="_xlnm.Print_Area" localSheetId="2">'02 - Vedlejší a ostatní n...'!$C$4:$J$36,'02 - Vedlejší a ostatní n...'!$C$42:$J$58,'02 - Vedlejší a ostatní n...'!$C$64:$K$83</definedName>
    <definedName name="_xlnm.Print_Area" localSheetId="3">'Pokyny pro vyplnění'!$B$2:$K$69,'Pokyny pro vyplnění'!$B$72:$K$116,'Pokyny pro vyplnění'!$B$119:$K$188,'Pokyny pro vyplnění'!$B$196:$K$216</definedName>
    <definedName name="_xlnm.Print_Area" localSheetId="0">'Rekapitulace stavby'!$D$4:$AO$33,'Rekapitulace stavby'!$C$39:$AQ$54</definedName>
  </definedNames>
  <calcPr calcId="125725"/>
</workbook>
</file>

<file path=xl/calcChain.xml><?xml version="1.0" encoding="utf-8"?>
<calcChain xmlns="http://schemas.openxmlformats.org/spreadsheetml/2006/main">
  <c r="AY53" i="1"/>
  <c r="AX53"/>
  <c r="BI83" i="3"/>
  <c r="BH83"/>
  <c r="BG83"/>
  <c r="BF83"/>
  <c r="T83"/>
  <c r="R83"/>
  <c r="P83"/>
  <c r="BK83"/>
  <c r="J83"/>
  <c r="BE83" s="1"/>
  <c r="BI82"/>
  <c r="BH82"/>
  <c r="BG82"/>
  <c r="BF82"/>
  <c r="T82"/>
  <c r="R82"/>
  <c r="P82"/>
  <c r="BK82"/>
  <c r="J82"/>
  <c r="BE82" s="1"/>
  <c r="BI81"/>
  <c r="BH81"/>
  <c r="BG81"/>
  <c r="BF81"/>
  <c r="BE81"/>
  <c r="T81"/>
  <c r="R81"/>
  <c r="P81"/>
  <c r="BK81"/>
  <c r="J81"/>
  <c r="BI80"/>
  <c r="BH80"/>
  <c r="BG80"/>
  <c r="BF80"/>
  <c r="BE80"/>
  <c r="T80"/>
  <c r="R80"/>
  <c r="P80"/>
  <c r="BK80"/>
  <c r="J80"/>
  <c r="BI79"/>
  <c r="F34" s="1"/>
  <c r="BD53" i="1" s="1"/>
  <c r="BH79" i="3"/>
  <c r="F33" s="1"/>
  <c r="BC53" i="1" s="1"/>
  <c r="BG79" i="3"/>
  <c r="F32" s="1"/>
  <c r="BB53" i="1" s="1"/>
  <c r="BF79" i="3"/>
  <c r="F31" s="1"/>
  <c r="BA53" i="1" s="1"/>
  <c r="BE79" i="3"/>
  <c r="T79"/>
  <c r="T78" s="1"/>
  <c r="T77" s="1"/>
  <c r="R79"/>
  <c r="R78" s="1"/>
  <c r="R77" s="1"/>
  <c r="P79"/>
  <c r="P78" s="1"/>
  <c r="P77" s="1"/>
  <c r="AU53" i="1" s="1"/>
  <c r="BK79" i="3"/>
  <c r="BK78" s="1"/>
  <c r="J79"/>
  <c r="J73"/>
  <c r="F73"/>
  <c r="F71"/>
  <c r="E69"/>
  <c r="J51"/>
  <c r="F51"/>
  <c r="F49"/>
  <c r="E47"/>
  <c r="J18"/>
  <c r="E18"/>
  <c r="F74" s="1"/>
  <c r="J17"/>
  <c r="J12"/>
  <c r="J49" s="1"/>
  <c r="E7"/>
  <c r="E67" s="1"/>
  <c r="AY52" i="1"/>
  <c r="AX52"/>
  <c r="BI1712" i="2"/>
  <c r="BH1712"/>
  <c r="BG1712"/>
  <c r="BF1712"/>
  <c r="BE1712"/>
  <c r="T1712"/>
  <c r="R1712"/>
  <c r="P1712"/>
  <c r="BK1712"/>
  <c r="J1712"/>
  <c r="BI1711"/>
  <c r="BH1711"/>
  <c r="BG1711"/>
  <c r="BF1711"/>
  <c r="BE1711"/>
  <c r="T1711"/>
  <c r="R1711"/>
  <c r="P1711"/>
  <c r="BK1711"/>
  <c r="J1711"/>
  <c r="BI1710"/>
  <c r="BH1710"/>
  <c r="BG1710"/>
  <c r="BF1710"/>
  <c r="BE1710"/>
  <c r="T1710"/>
  <c r="R1710"/>
  <c r="P1710"/>
  <c r="BK1710"/>
  <c r="J1710"/>
  <c r="BI1709"/>
  <c r="BH1709"/>
  <c r="BG1709"/>
  <c r="BF1709"/>
  <c r="BE1709"/>
  <c r="T1709"/>
  <c r="R1709"/>
  <c r="P1709"/>
  <c r="BK1709"/>
  <c r="J1709"/>
  <c r="BI1708"/>
  <c r="BH1708"/>
  <c r="BG1708"/>
  <c r="BF1708"/>
  <c r="BE1708"/>
  <c r="T1708"/>
  <c r="T1707" s="1"/>
  <c r="R1708"/>
  <c r="R1707" s="1"/>
  <c r="P1708"/>
  <c r="P1707" s="1"/>
  <c r="BK1708"/>
  <c r="BK1707" s="1"/>
  <c r="J1707" s="1"/>
  <c r="J103" s="1"/>
  <c r="J1708"/>
  <c r="BI1704"/>
  <c r="BH1704"/>
  <c r="BG1704"/>
  <c r="BF1704"/>
  <c r="T1704"/>
  <c r="R1704"/>
  <c r="P1704"/>
  <c r="BK1704"/>
  <c r="J1704"/>
  <c r="BE1704" s="1"/>
  <c r="BI1701"/>
  <c r="BH1701"/>
  <c r="BG1701"/>
  <c r="BF1701"/>
  <c r="T1701"/>
  <c r="R1701"/>
  <c r="P1701"/>
  <c r="BK1701"/>
  <c r="J1701"/>
  <c r="BE1701" s="1"/>
  <c r="BI1697"/>
  <c r="BH1697"/>
  <c r="BG1697"/>
  <c r="BF1697"/>
  <c r="T1697"/>
  <c r="R1697"/>
  <c r="P1697"/>
  <c r="BK1697"/>
  <c r="J1697"/>
  <c r="BE1697" s="1"/>
  <c r="BI1696"/>
  <c r="BH1696"/>
  <c r="BG1696"/>
  <c r="BF1696"/>
  <c r="T1696"/>
  <c r="R1696"/>
  <c r="P1696"/>
  <c r="BK1696"/>
  <c r="J1696"/>
  <c r="BE1696" s="1"/>
  <c r="BI1693"/>
  <c r="BH1693"/>
  <c r="BG1693"/>
  <c r="BF1693"/>
  <c r="T1693"/>
  <c r="R1693"/>
  <c r="P1693"/>
  <c r="BK1693"/>
  <c r="J1693"/>
  <c r="BE1693" s="1"/>
  <c r="BI1690"/>
  <c r="BH1690"/>
  <c r="BG1690"/>
  <c r="BF1690"/>
  <c r="T1690"/>
  <c r="R1690"/>
  <c r="P1690"/>
  <c r="BK1690"/>
  <c r="J1690"/>
  <c r="BE1690" s="1"/>
  <c r="BI1687"/>
  <c r="BH1687"/>
  <c r="BG1687"/>
  <c r="BF1687"/>
  <c r="BE1687"/>
  <c r="T1687"/>
  <c r="R1687"/>
  <c r="P1687"/>
  <c r="BK1687"/>
  <c r="J1687"/>
  <c r="BI1686"/>
  <c r="BH1686"/>
  <c r="BG1686"/>
  <c r="BF1686"/>
  <c r="BE1686"/>
  <c r="T1686"/>
  <c r="R1686"/>
  <c r="P1686"/>
  <c r="BK1686"/>
  <c r="J1686"/>
  <c r="BI1683"/>
  <c r="BH1683"/>
  <c r="BG1683"/>
  <c r="BF1683"/>
  <c r="BE1683"/>
  <c r="T1683"/>
  <c r="R1683"/>
  <c r="P1683"/>
  <c r="BK1683"/>
  <c r="J1683"/>
  <c r="BI1680"/>
  <c r="BH1680"/>
  <c r="BG1680"/>
  <c r="BF1680"/>
  <c r="BE1680"/>
  <c r="T1680"/>
  <c r="R1680"/>
  <c r="P1680"/>
  <c r="BK1680"/>
  <c r="J1680"/>
  <c r="BI1679"/>
  <c r="BH1679"/>
  <c r="BG1679"/>
  <c r="BF1679"/>
  <c r="BE1679"/>
  <c r="T1679"/>
  <c r="R1679"/>
  <c r="P1679"/>
  <c r="BK1679"/>
  <c r="J1679"/>
  <c r="BI1676"/>
  <c r="BH1676"/>
  <c r="BG1676"/>
  <c r="BF1676"/>
  <c r="BE1676"/>
  <c r="T1676"/>
  <c r="R1676"/>
  <c r="P1676"/>
  <c r="BK1676"/>
  <c r="J1676"/>
  <c r="BI1673"/>
  <c r="BH1673"/>
  <c r="BG1673"/>
  <c r="BF1673"/>
  <c r="BE1673"/>
  <c r="T1673"/>
  <c r="R1673"/>
  <c r="P1673"/>
  <c r="BK1673"/>
  <c r="J1673"/>
  <c r="BI1670"/>
  <c r="BH1670"/>
  <c r="BG1670"/>
  <c r="BF1670"/>
  <c r="BE1670"/>
  <c r="T1670"/>
  <c r="R1670"/>
  <c r="P1670"/>
  <c r="BK1670"/>
  <c r="J1670"/>
  <c r="BI1667"/>
  <c r="BH1667"/>
  <c r="BG1667"/>
  <c r="BF1667"/>
  <c r="BE1667"/>
  <c r="T1667"/>
  <c r="R1667"/>
  <c r="P1667"/>
  <c r="BK1667"/>
  <c r="J1667"/>
  <c r="BI1664"/>
  <c r="BH1664"/>
  <c r="BG1664"/>
  <c r="BF1664"/>
  <c r="BE1664"/>
  <c r="T1664"/>
  <c r="R1664"/>
  <c r="P1664"/>
  <c r="BK1664"/>
  <c r="J1664"/>
  <c r="BI1661"/>
  <c r="BH1661"/>
  <c r="BG1661"/>
  <c r="BF1661"/>
  <c r="BE1661"/>
  <c r="T1661"/>
  <c r="R1661"/>
  <c r="P1661"/>
  <c r="BK1661"/>
  <c r="J1661"/>
  <c r="BI1658"/>
  <c r="BH1658"/>
  <c r="BG1658"/>
  <c r="BF1658"/>
  <c r="BE1658"/>
  <c r="T1658"/>
  <c r="R1658"/>
  <c r="P1658"/>
  <c r="BK1658"/>
  <c r="J1658"/>
  <c r="BI1655"/>
  <c r="BH1655"/>
  <c r="BG1655"/>
  <c r="BF1655"/>
  <c r="BE1655"/>
  <c r="T1655"/>
  <c r="R1655"/>
  <c r="P1655"/>
  <c r="BK1655"/>
  <c r="J1655"/>
  <c r="BI1652"/>
  <c r="BH1652"/>
  <c r="BG1652"/>
  <c r="BF1652"/>
  <c r="BE1652"/>
  <c r="T1652"/>
  <c r="R1652"/>
  <c r="P1652"/>
  <c r="BK1652"/>
  <c r="J1652"/>
  <c r="BI1649"/>
  <c r="BH1649"/>
  <c r="BG1649"/>
  <c r="BF1649"/>
  <c r="BE1649"/>
  <c r="T1649"/>
  <c r="T1648" s="1"/>
  <c r="R1649"/>
  <c r="R1648" s="1"/>
  <c r="P1649"/>
  <c r="P1648" s="1"/>
  <c r="BK1649"/>
  <c r="BK1648" s="1"/>
  <c r="J1648" s="1"/>
  <c r="J102" s="1"/>
  <c r="J1649"/>
  <c r="BI1647"/>
  <c r="BH1647"/>
  <c r="BG1647"/>
  <c r="BF1647"/>
  <c r="T1647"/>
  <c r="R1647"/>
  <c r="P1647"/>
  <c r="BK1647"/>
  <c r="J1647"/>
  <c r="BE1647" s="1"/>
  <c r="BI1646"/>
  <c r="BH1646"/>
  <c r="BG1646"/>
  <c r="BF1646"/>
  <c r="T1646"/>
  <c r="R1646"/>
  <c r="P1646"/>
  <c r="BK1646"/>
  <c r="J1646"/>
  <c r="BE1646" s="1"/>
  <c r="BI1643"/>
  <c r="BH1643"/>
  <c r="BG1643"/>
  <c r="BF1643"/>
  <c r="T1643"/>
  <c r="R1643"/>
  <c r="P1643"/>
  <c r="BK1643"/>
  <c r="J1643"/>
  <c r="BE1643" s="1"/>
  <c r="BI1640"/>
  <c r="BH1640"/>
  <c r="BG1640"/>
  <c r="BF1640"/>
  <c r="T1640"/>
  <c r="R1640"/>
  <c r="P1640"/>
  <c r="BK1640"/>
  <c r="J1640"/>
  <c r="BE1640" s="1"/>
  <c r="BI1637"/>
  <c r="BH1637"/>
  <c r="BG1637"/>
  <c r="BF1637"/>
  <c r="T1637"/>
  <c r="R1637"/>
  <c r="P1637"/>
  <c r="BK1637"/>
  <c r="J1637"/>
  <c r="BE1637" s="1"/>
  <c r="BI1634"/>
  <c r="BH1634"/>
  <c r="BG1634"/>
  <c r="BF1634"/>
  <c r="T1634"/>
  <c r="R1634"/>
  <c r="P1634"/>
  <c r="BK1634"/>
  <c r="J1634"/>
  <c r="BE1634" s="1"/>
  <c r="BI1631"/>
  <c r="BH1631"/>
  <c r="BG1631"/>
  <c r="BF1631"/>
  <c r="T1631"/>
  <c r="R1631"/>
  <c r="P1631"/>
  <c r="BK1631"/>
  <c r="J1631"/>
  <c r="BE1631" s="1"/>
  <c r="BI1628"/>
  <c r="BH1628"/>
  <c r="BG1628"/>
  <c r="BF1628"/>
  <c r="T1628"/>
  <c r="R1628"/>
  <c r="P1628"/>
  <c r="BK1628"/>
  <c r="J1628"/>
  <c r="BE1628" s="1"/>
  <c r="BI1625"/>
  <c r="BH1625"/>
  <c r="BG1625"/>
  <c r="BF1625"/>
  <c r="T1625"/>
  <c r="R1625"/>
  <c r="P1625"/>
  <c r="BK1625"/>
  <c r="J1625"/>
  <c r="BE1625" s="1"/>
  <c r="BI1622"/>
  <c r="BH1622"/>
  <c r="BG1622"/>
  <c r="BF1622"/>
  <c r="T1622"/>
  <c r="R1622"/>
  <c r="P1622"/>
  <c r="BK1622"/>
  <c r="J1622"/>
  <c r="BE1622" s="1"/>
  <c r="BI1619"/>
  <c r="BH1619"/>
  <c r="BG1619"/>
  <c r="BF1619"/>
  <c r="T1619"/>
  <c r="R1619"/>
  <c r="P1619"/>
  <c r="BK1619"/>
  <c r="J1619"/>
  <c r="BE1619" s="1"/>
  <c r="BI1616"/>
  <c r="BH1616"/>
  <c r="BG1616"/>
  <c r="BF1616"/>
  <c r="T1616"/>
  <c r="R1616"/>
  <c r="P1616"/>
  <c r="BK1616"/>
  <c r="J1616"/>
  <c r="BE1616" s="1"/>
  <c r="BI1613"/>
  <c r="BH1613"/>
  <c r="BG1613"/>
  <c r="BF1613"/>
  <c r="T1613"/>
  <c r="R1613"/>
  <c r="P1613"/>
  <c r="BK1613"/>
  <c r="J1613"/>
  <c r="BE1613" s="1"/>
  <c r="BI1612"/>
  <c r="BH1612"/>
  <c r="BG1612"/>
  <c r="BF1612"/>
  <c r="BE1612"/>
  <c r="T1612"/>
  <c r="R1612"/>
  <c r="P1612"/>
  <c r="BK1612"/>
  <c r="J1612"/>
  <c r="BI1609"/>
  <c r="BH1609"/>
  <c r="BG1609"/>
  <c r="BF1609"/>
  <c r="BE1609"/>
  <c r="T1609"/>
  <c r="R1609"/>
  <c r="P1609"/>
  <c r="BK1609"/>
  <c r="J1609"/>
  <c r="BI1606"/>
  <c r="BH1606"/>
  <c r="BG1606"/>
  <c r="BF1606"/>
  <c r="BE1606"/>
  <c r="T1606"/>
  <c r="R1606"/>
  <c r="P1606"/>
  <c r="BK1606"/>
  <c r="J1606"/>
  <c r="BI1603"/>
  <c r="BH1603"/>
  <c r="BG1603"/>
  <c r="BF1603"/>
  <c r="BE1603"/>
  <c r="T1603"/>
  <c r="T1602" s="1"/>
  <c r="R1603"/>
  <c r="R1602" s="1"/>
  <c r="P1603"/>
  <c r="P1602" s="1"/>
  <c r="BK1603"/>
  <c r="BK1602" s="1"/>
  <c r="J1602" s="1"/>
  <c r="J101" s="1"/>
  <c r="J1603"/>
  <c r="BI1601"/>
  <c r="BH1601"/>
  <c r="BG1601"/>
  <c r="BF1601"/>
  <c r="T1601"/>
  <c r="R1601"/>
  <c r="P1601"/>
  <c r="BK1601"/>
  <c r="J1601"/>
  <c r="BE1601" s="1"/>
  <c r="BI1600"/>
  <c r="BH1600"/>
  <c r="BG1600"/>
  <c r="BF1600"/>
  <c r="T1600"/>
  <c r="R1600"/>
  <c r="P1600"/>
  <c r="BK1600"/>
  <c r="J1600"/>
  <c r="BE1600" s="1"/>
  <c r="BI1599"/>
  <c r="BH1599"/>
  <c r="BG1599"/>
  <c r="BF1599"/>
  <c r="T1599"/>
  <c r="R1599"/>
  <c r="P1599"/>
  <c r="BK1599"/>
  <c r="J1599"/>
  <c r="BE1599" s="1"/>
  <c r="BI1598"/>
  <c r="BH1598"/>
  <c r="BG1598"/>
  <c r="BF1598"/>
  <c r="BE1598"/>
  <c r="T1598"/>
  <c r="R1598"/>
  <c r="P1598"/>
  <c r="BK1598"/>
  <c r="J1598"/>
  <c r="BI1595"/>
  <c r="BH1595"/>
  <c r="BG1595"/>
  <c r="BF1595"/>
  <c r="BE1595"/>
  <c r="T1595"/>
  <c r="R1595"/>
  <c r="P1595"/>
  <c r="BK1595"/>
  <c r="J1595"/>
  <c r="BI1592"/>
  <c r="BH1592"/>
  <c r="BG1592"/>
  <c r="BF1592"/>
  <c r="BE1592"/>
  <c r="T1592"/>
  <c r="R1592"/>
  <c r="P1592"/>
  <c r="BK1592"/>
  <c r="J1592"/>
  <c r="BI1589"/>
  <c r="BH1589"/>
  <c r="BG1589"/>
  <c r="BF1589"/>
  <c r="BE1589"/>
  <c r="T1589"/>
  <c r="R1589"/>
  <c r="P1589"/>
  <c r="BK1589"/>
  <c r="J1589"/>
  <c r="BI1586"/>
  <c r="BH1586"/>
  <c r="BG1586"/>
  <c r="BF1586"/>
  <c r="BE1586"/>
  <c r="T1586"/>
  <c r="R1586"/>
  <c r="P1586"/>
  <c r="BK1586"/>
  <c r="J1586"/>
  <c r="BI1583"/>
  <c r="BH1583"/>
  <c r="BG1583"/>
  <c r="BF1583"/>
  <c r="BE1583"/>
  <c r="T1583"/>
  <c r="R1583"/>
  <c r="P1583"/>
  <c r="BK1583"/>
  <c r="J1583"/>
  <c r="BI1580"/>
  <c r="BH1580"/>
  <c r="BG1580"/>
  <c r="BF1580"/>
  <c r="BE1580"/>
  <c r="T1580"/>
  <c r="R1580"/>
  <c r="P1580"/>
  <c r="BK1580"/>
  <c r="J1580"/>
  <c r="BI1577"/>
  <c r="BH1577"/>
  <c r="BG1577"/>
  <c r="BF1577"/>
  <c r="BE1577"/>
  <c r="T1577"/>
  <c r="R1577"/>
  <c r="P1577"/>
  <c r="BK1577"/>
  <c r="J1577"/>
  <c r="BI1574"/>
  <c r="BH1574"/>
  <c r="BG1574"/>
  <c r="BF1574"/>
  <c r="BE1574"/>
  <c r="T1574"/>
  <c r="R1574"/>
  <c r="P1574"/>
  <c r="BK1574"/>
  <c r="J1574"/>
  <c r="BI1571"/>
  <c r="BH1571"/>
  <c r="BG1571"/>
  <c r="BF1571"/>
  <c r="BE1571"/>
  <c r="T1571"/>
  <c r="R1571"/>
  <c r="P1571"/>
  <c r="BK1571"/>
  <c r="J1571"/>
  <c r="BI1570"/>
  <c r="BH1570"/>
  <c r="BG1570"/>
  <c r="BF1570"/>
  <c r="BE1570"/>
  <c r="T1570"/>
  <c r="R1570"/>
  <c r="P1570"/>
  <c r="BK1570"/>
  <c r="J1570"/>
  <c r="BI1567"/>
  <c r="BH1567"/>
  <c r="BG1567"/>
  <c r="BF1567"/>
  <c r="BE1567"/>
  <c r="T1567"/>
  <c r="R1567"/>
  <c r="P1567"/>
  <c r="BK1567"/>
  <c r="J1567"/>
  <c r="BI1564"/>
  <c r="BH1564"/>
  <c r="BG1564"/>
  <c r="BF1564"/>
  <c r="BE1564"/>
  <c r="T1564"/>
  <c r="R1564"/>
  <c r="P1564"/>
  <c r="BK1564"/>
  <c r="J1564"/>
  <c r="BI1561"/>
  <c r="BH1561"/>
  <c r="BG1561"/>
  <c r="BF1561"/>
  <c r="BE1561"/>
  <c r="T1561"/>
  <c r="R1561"/>
  <c r="P1561"/>
  <c r="BK1561"/>
  <c r="J1561"/>
  <c r="BI1558"/>
  <c r="BH1558"/>
  <c r="BG1558"/>
  <c r="BF1558"/>
  <c r="BE1558"/>
  <c r="T1558"/>
  <c r="R1558"/>
  <c r="P1558"/>
  <c r="BK1558"/>
  <c r="J1558"/>
  <c r="BI1555"/>
  <c r="BH1555"/>
  <c r="BG1555"/>
  <c r="BF1555"/>
  <c r="BE1555"/>
  <c r="T1555"/>
  <c r="R1555"/>
  <c r="P1555"/>
  <c r="BK1555"/>
  <c r="J1555"/>
  <c r="BI1552"/>
  <c r="BH1552"/>
  <c r="BG1552"/>
  <c r="BF1552"/>
  <c r="BE1552"/>
  <c r="T1552"/>
  <c r="R1552"/>
  <c r="P1552"/>
  <c r="BK1552"/>
  <c r="J1552"/>
  <c r="BI1549"/>
  <c r="BH1549"/>
  <c r="BG1549"/>
  <c r="BF1549"/>
  <c r="BE1549"/>
  <c r="T1549"/>
  <c r="R1549"/>
  <c r="P1549"/>
  <c r="BK1549"/>
  <c r="J1549"/>
  <c r="BI1546"/>
  <c r="BH1546"/>
  <c r="BG1546"/>
  <c r="BF1546"/>
  <c r="BE1546"/>
  <c r="T1546"/>
  <c r="R1546"/>
  <c r="P1546"/>
  <c r="BK1546"/>
  <c r="J1546"/>
  <c r="BI1544"/>
  <c r="BH1544"/>
  <c r="BG1544"/>
  <c r="BF1544"/>
  <c r="BE1544"/>
  <c r="T1544"/>
  <c r="R1544"/>
  <c r="P1544"/>
  <c r="BK1544"/>
  <c r="J1544"/>
  <c r="BI1541"/>
  <c r="BH1541"/>
  <c r="BG1541"/>
  <c r="BF1541"/>
  <c r="BE1541"/>
  <c r="T1541"/>
  <c r="T1540" s="1"/>
  <c r="R1541"/>
  <c r="R1540" s="1"/>
  <c r="P1541"/>
  <c r="P1540" s="1"/>
  <c r="BK1541"/>
  <c r="BK1540" s="1"/>
  <c r="J1540" s="1"/>
  <c r="J100" s="1"/>
  <c r="J1541"/>
  <c r="BI1537"/>
  <c r="BH1537"/>
  <c r="BG1537"/>
  <c r="BF1537"/>
  <c r="T1537"/>
  <c r="R1537"/>
  <c r="P1537"/>
  <c r="BK1537"/>
  <c r="J1537"/>
  <c r="BE1537" s="1"/>
  <c r="BI1534"/>
  <c r="BH1534"/>
  <c r="BG1534"/>
  <c r="BF1534"/>
  <c r="T1534"/>
  <c r="R1534"/>
  <c r="P1534"/>
  <c r="BK1534"/>
  <c r="J1534"/>
  <c r="BE1534" s="1"/>
  <c r="BI1531"/>
  <c r="BH1531"/>
  <c r="BG1531"/>
  <c r="BF1531"/>
  <c r="T1531"/>
  <c r="R1531"/>
  <c r="P1531"/>
  <c r="BK1531"/>
  <c r="J1531"/>
  <c r="BE1531" s="1"/>
  <c r="BI1528"/>
  <c r="BH1528"/>
  <c r="BG1528"/>
  <c r="BF1528"/>
  <c r="T1528"/>
  <c r="R1528"/>
  <c r="P1528"/>
  <c r="BK1528"/>
  <c r="J1528"/>
  <c r="BE1528" s="1"/>
  <c r="BI1525"/>
  <c r="BH1525"/>
  <c r="BG1525"/>
  <c r="BF1525"/>
  <c r="T1525"/>
  <c r="R1525"/>
  <c r="P1525"/>
  <c r="BK1525"/>
  <c r="J1525"/>
  <c r="BE1525" s="1"/>
  <c r="BI1522"/>
  <c r="BH1522"/>
  <c r="BG1522"/>
  <c r="BF1522"/>
  <c r="T1522"/>
  <c r="R1522"/>
  <c r="P1522"/>
  <c r="BK1522"/>
  <c r="J1522"/>
  <c r="BE1522" s="1"/>
  <c r="BI1519"/>
  <c r="BH1519"/>
  <c r="BG1519"/>
  <c r="BF1519"/>
  <c r="T1519"/>
  <c r="R1519"/>
  <c r="P1519"/>
  <c r="BK1519"/>
  <c r="J1519"/>
  <c r="BE1519" s="1"/>
  <c r="BI1516"/>
  <c r="BH1516"/>
  <c r="BG1516"/>
  <c r="BF1516"/>
  <c r="T1516"/>
  <c r="R1516"/>
  <c r="P1516"/>
  <c r="BK1516"/>
  <c r="J1516"/>
  <c r="BE1516" s="1"/>
  <c r="BI1513"/>
  <c r="BH1513"/>
  <c r="BG1513"/>
  <c r="BF1513"/>
  <c r="T1513"/>
  <c r="R1513"/>
  <c r="P1513"/>
  <c r="BK1513"/>
  <c r="J1513"/>
  <c r="BE1513" s="1"/>
  <c r="BI1510"/>
  <c r="BH1510"/>
  <c r="BG1510"/>
  <c r="BF1510"/>
  <c r="T1510"/>
  <c r="R1510"/>
  <c r="P1510"/>
  <c r="BK1510"/>
  <c r="J1510"/>
  <c r="BE1510" s="1"/>
  <c r="BI1507"/>
  <c r="BH1507"/>
  <c r="BG1507"/>
  <c r="BF1507"/>
  <c r="T1507"/>
  <c r="R1507"/>
  <c r="P1507"/>
  <c r="BK1507"/>
  <c r="J1507"/>
  <c r="BE1507" s="1"/>
  <c r="BI1504"/>
  <c r="BH1504"/>
  <c r="BG1504"/>
  <c r="BF1504"/>
  <c r="T1504"/>
  <c r="R1504"/>
  <c r="P1504"/>
  <c r="BK1504"/>
  <c r="J1504"/>
  <c r="BE1504" s="1"/>
  <c r="BI1501"/>
  <c r="BH1501"/>
  <c r="BG1501"/>
  <c r="BF1501"/>
  <c r="T1501"/>
  <c r="R1501"/>
  <c r="P1501"/>
  <c r="BK1501"/>
  <c r="J1501"/>
  <c r="BE1501" s="1"/>
  <c r="BI1498"/>
  <c r="BH1498"/>
  <c r="BG1498"/>
  <c r="BF1498"/>
  <c r="T1498"/>
  <c r="R1498"/>
  <c r="P1498"/>
  <c r="BK1498"/>
  <c r="J1498"/>
  <c r="BE1498" s="1"/>
  <c r="BI1495"/>
  <c r="BH1495"/>
  <c r="BG1495"/>
  <c r="BF1495"/>
  <c r="T1495"/>
  <c r="T1494" s="1"/>
  <c r="R1495"/>
  <c r="R1494" s="1"/>
  <c r="P1495"/>
  <c r="P1494" s="1"/>
  <c r="BK1495"/>
  <c r="BK1494" s="1"/>
  <c r="J1494" s="1"/>
  <c r="J99" s="1"/>
  <c r="J1495"/>
  <c r="BE1495" s="1"/>
  <c r="BI1493"/>
  <c r="BH1493"/>
  <c r="BG1493"/>
  <c r="BF1493"/>
  <c r="BE1493"/>
  <c r="T1493"/>
  <c r="T1492" s="1"/>
  <c r="R1493"/>
  <c r="R1492" s="1"/>
  <c r="P1493"/>
  <c r="P1492" s="1"/>
  <c r="BK1493"/>
  <c r="BK1492" s="1"/>
  <c r="J1492" s="1"/>
  <c r="J98" s="1"/>
  <c r="J1493"/>
  <c r="BI1490"/>
  <c r="BH1490"/>
  <c r="BG1490"/>
  <c r="BF1490"/>
  <c r="T1490"/>
  <c r="R1490"/>
  <c r="P1490"/>
  <c r="BK1490"/>
  <c r="J1490"/>
  <c r="BE1490" s="1"/>
  <c r="BI1481"/>
  <c r="BH1481"/>
  <c r="BG1481"/>
  <c r="BF1481"/>
  <c r="T1481"/>
  <c r="R1481"/>
  <c r="P1481"/>
  <c r="BK1481"/>
  <c r="J1481"/>
  <c r="BE1481" s="1"/>
  <c r="BI1480"/>
  <c r="BH1480"/>
  <c r="BG1480"/>
  <c r="BF1480"/>
  <c r="T1480"/>
  <c r="R1480"/>
  <c r="P1480"/>
  <c r="BK1480"/>
  <c r="J1480"/>
  <c r="BE1480" s="1"/>
  <c r="BI1479"/>
  <c r="BH1479"/>
  <c r="BG1479"/>
  <c r="BF1479"/>
  <c r="T1479"/>
  <c r="R1479"/>
  <c r="P1479"/>
  <c r="BK1479"/>
  <c r="J1479"/>
  <c r="BE1479" s="1"/>
  <c r="BI1478"/>
  <c r="BH1478"/>
  <c r="BG1478"/>
  <c r="BF1478"/>
  <c r="T1478"/>
  <c r="R1478"/>
  <c r="P1478"/>
  <c r="BK1478"/>
  <c r="J1478"/>
  <c r="BE1478" s="1"/>
  <c r="BI1476"/>
  <c r="BH1476"/>
  <c r="BG1476"/>
  <c r="BF1476"/>
  <c r="BE1476"/>
  <c r="T1476"/>
  <c r="T1475" s="1"/>
  <c r="R1476"/>
  <c r="R1475" s="1"/>
  <c r="P1476"/>
  <c r="P1475" s="1"/>
  <c r="BK1476"/>
  <c r="BK1475" s="1"/>
  <c r="J1475" s="1"/>
  <c r="J97" s="1"/>
  <c r="J1476"/>
  <c r="BI1474"/>
  <c r="BH1474"/>
  <c r="BG1474"/>
  <c r="BF1474"/>
  <c r="T1474"/>
  <c r="R1474"/>
  <c r="P1474"/>
  <c r="BK1474"/>
  <c r="J1474"/>
  <c r="BE1474" s="1"/>
  <c r="BI1473"/>
  <c r="BH1473"/>
  <c r="BG1473"/>
  <c r="BF1473"/>
  <c r="BE1473"/>
  <c r="T1473"/>
  <c r="R1473"/>
  <c r="P1473"/>
  <c r="BK1473"/>
  <c r="J1473"/>
  <c r="BI1472"/>
  <c r="BH1472"/>
  <c r="BG1472"/>
  <c r="BF1472"/>
  <c r="BE1472"/>
  <c r="T1472"/>
  <c r="R1472"/>
  <c r="P1472"/>
  <c r="BK1472"/>
  <c r="J1472"/>
  <c r="BI1471"/>
  <c r="BH1471"/>
  <c r="BG1471"/>
  <c r="BF1471"/>
  <c r="BE1471"/>
  <c r="T1471"/>
  <c r="R1471"/>
  <c r="P1471"/>
  <c r="BK1471"/>
  <c r="J1471"/>
  <c r="BI1466"/>
  <c r="BH1466"/>
  <c r="BG1466"/>
  <c r="BF1466"/>
  <c r="BE1466"/>
  <c r="T1466"/>
  <c r="T1465" s="1"/>
  <c r="R1466"/>
  <c r="R1465" s="1"/>
  <c r="P1466"/>
  <c r="P1465" s="1"/>
  <c r="BK1466"/>
  <c r="BK1465" s="1"/>
  <c r="J1465" s="1"/>
  <c r="J96" s="1"/>
  <c r="J1466"/>
  <c r="BI1464"/>
  <c r="BH1464"/>
  <c r="BG1464"/>
  <c r="BF1464"/>
  <c r="T1464"/>
  <c r="R1464"/>
  <c r="P1464"/>
  <c r="BK1464"/>
  <c r="J1464"/>
  <c r="BE1464" s="1"/>
  <c r="BI1463"/>
  <c r="BH1463"/>
  <c r="BG1463"/>
  <c r="BF1463"/>
  <c r="T1463"/>
  <c r="R1463"/>
  <c r="P1463"/>
  <c r="BK1463"/>
  <c r="J1463"/>
  <c r="BE1463" s="1"/>
  <c r="BI1441"/>
  <c r="BH1441"/>
  <c r="BG1441"/>
  <c r="BF1441"/>
  <c r="T1441"/>
  <c r="R1441"/>
  <c r="P1441"/>
  <c r="BK1441"/>
  <c r="J1441"/>
  <c r="BE1441" s="1"/>
  <c r="BI1440"/>
  <c r="BH1440"/>
  <c r="BG1440"/>
  <c r="BF1440"/>
  <c r="T1440"/>
  <c r="R1440"/>
  <c r="P1440"/>
  <c r="BK1440"/>
  <c r="J1440"/>
  <c r="BE1440" s="1"/>
  <c r="BI1418"/>
  <c r="BH1418"/>
  <c r="BG1418"/>
  <c r="BF1418"/>
  <c r="BE1418"/>
  <c r="T1418"/>
  <c r="R1418"/>
  <c r="P1418"/>
  <c r="BK1418"/>
  <c r="J1418"/>
  <c r="BI1415"/>
  <c r="BH1415"/>
  <c r="BG1415"/>
  <c r="BF1415"/>
  <c r="BE1415"/>
  <c r="T1415"/>
  <c r="R1415"/>
  <c r="P1415"/>
  <c r="BK1415"/>
  <c r="J1415"/>
  <c r="BI1413"/>
  <c r="BH1413"/>
  <c r="BG1413"/>
  <c r="BF1413"/>
  <c r="BE1413"/>
  <c r="T1413"/>
  <c r="R1413"/>
  <c r="P1413"/>
  <c r="BK1413"/>
  <c r="J1413"/>
  <c r="BI1391"/>
  <c r="BH1391"/>
  <c r="BG1391"/>
  <c r="BF1391"/>
  <c r="BE1391"/>
  <c r="T1391"/>
  <c r="T1390" s="1"/>
  <c r="R1391"/>
  <c r="R1390" s="1"/>
  <c r="P1391"/>
  <c r="P1390" s="1"/>
  <c r="BK1391"/>
  <c r="BK1390" s="1"/>
  <c r="J1390" s="1"/>
  <c r="J95" s="1"/>
  <c r="J1391"/>
  <c r="BI1389"/>
  <c r="BH1389"/>
  <c r="BG1389"/>
  <c r="BF1389"/>
  <c r="T1389"/>
  <c r="R1389"/>
  <c r="P1389"/>
  <c r="BK1389"/>
  <c r="J1389"/>
  <c r="BE1389" s="1"/>
  <c r="BI1367"/>
  <c r="BH1367"/>
  <c r="BG1367"/>
  <c r="BF1367"/>
  <c r="T1367"/>
  <c r="T1366" s="1"/>
  <c r="R1367"/>
  <c r="R1366" s="1"/>
  <c r="P1367"/>
  <c r="P1366" s="1"/>
  <c r="BK1367"/>
  <c r="BK1366" s="1"/>
  <c r="J1366" s="1"/>
  <c r="J94" s="1"/>
  <c r="J1367"/>
  <c r="BE1367" s="1"/>
  <c r="BI1365"/>
  <c r="BH1365"/>
  <c r="BG1365"/>
  <c r="BF1365"/>
  <c r="BE1365"/>
  <c r="T1365"/>
  <c r="R1365"/>
  <c r="P1365"/>
  <c r="BK1365"/>
  <c r="J1365"/>
  <c r="BI1364"/>
  <c r="BH1364"/>
  <c r="BG1364"/>
  <c r="BF1364"/>
  <c r="BE1364"/>
  <c r="T1364"/>
  <c r="R1364"/>
  <c r="P1364"/>
  <c r="BK1364"/>
  <c r="J1364"/>
  <c r="BI1362"/>
  <c r="BH1362"/>
  <c r="BG1362"/>
  <c r="BF1362"/>
  <c r="BE1362"/>
  <c r="T1362"/>
  <c r="R1362"/>
  <c r="P1362"/>
  <c r="BK1362"/>
  <c r="J1362"/>
  <c r="BI1361"/>
  <c r="BH1361"/>
  <c r="BG1361"/>
  <c r="BF1361"/>
  <c r="BE1361"/>
  <c r="T1361"/>
  <c r="R1361"/>
  <c r="P1361"/>
  <c r="BK1361"/>
  <c r="J1361"/>
  <c r="BI1359"/>
  <c r="BH1359"/>
  <c r="BG1359"/>
  <c r="BF1359"/>
  <c r="BE1359"/>
  <c r="T1359"/>
  <c r="R1359"/>
  <c r="P1359"/>
  <c r="BK1359"/>
  <c r="J1359"/>
  <c r="BI1358"/>
  <c r="BH1358"/>
  <c r="BG1358"/>
  <c r="BF1358"/>
  <c r="BE1358"/>
  <c r="T1358"/>
  <c r="R1358"/>
  <c r="P1358"/>
  <c r="BK1358"/>
  <c r="J1358"/>
  <c r="BI1354"/>
  <c r="BH1354"/>
  <c r="BG1354"/>
  <c r="BF1354"/>
  <c r="BE1354"/>
  <c r="T1354"/>
  <c r="R1354"/>
  <c r="P1354"/>
  <c r="BK1354"/>
  <c r="J1354"/>
  <c r="BI1352"/>
  <c r="BH1352"/>
  <c r="BG1352"/>
  <c r="BF1352"/>
  <c r="BE1352"/>
  <c r="T1352"/>
  <c r="R1352"/>
  <c r="P1352"/>
  <c r="BK1352"/>
  <c r="J1352"/>
  <c r="BI1349"/>
  <c r="BH1349"/>
  <c r="BG1349"/>
  <c r="BF1349"/>
  <c r="BE1349"/>
  <c r="T1349"/>
  <c r="R1349"/>
  <c r="P1349"/>
  <c r="BK1349"/>
  <c r="J1349"/>
  <c r="BI1346"/>
  <c r="BH1346"/>
  <c r="BG1346"/>
  <c r="BF1346"/>
  <c r="BE1346"/>
  <c r="T1346"/>
  <c r="R1346"/>
  <c r="P1346"/>
  <c r="BK1346"/>
  <c r="J1346"/>
  <c r="BI1336"/>
  <c r="BH1336"/>
  <c r="BG1336"/>
  <c r="BF1336"/>
  <c r="BE1336"/>
  <c r="T1336"/>
  <c r="R1336"/>
  <c r="P1336"/>
  <c r="BK1336"/>
  <c r="J1336"/>
  <c r="BI1333"/>
  <c r="BH1333"/>
  <c r="BG1333"/>
  <c r="BF1333"/>
  <c r="BE1333"/>
  <c r="T1333"/>
  <c r="R1333"/>
  <c r="P1333"/>
  <c r="BK1333"/>
  <c r="J1333"/>
  <c r="BI1330"/>
  <c r="BH1330"/>
  <c r="BG1330"/>
  <c r="BF1330"/>
  <c r="BE1330"/>
  <c r="T1330"/>
  <c r="R1330"/>
  <c r="P1330"/>
  <c r="BK1330"/>
  <c r="J1330"/>
  <c r="BI1324"/>
  <c r="BH1324"/>
  <c r="BG1324"/>
  <c r="BF1324"/>
  <c r="BE1324"/>
  <c r="T1324"/>
  <c r="R1324"/>
  <c r="P1324"/>
  <c r="BK1324"/>
  <c r="J1324"/>
  <c r="BI1317"/>
  <c r="BH1317"/>
  <c r="BG1317"/>
  <c r="BF1317"/>
  <c r="BE1317"/>
  <c r="T1317"/>
  <c r="R1317"/>
  <c r="P1317"/>
  <c r="BK1317"/>
  <c r="J1317"/>
  <c r="BI1315"/>
  <c r="BH1315"/>
  <c r="BG1315"/>
  <c r="BF1315"/>
  <c r="BE1315"/>
  <c r="T1315"/>
  <c r="R1315"/>
  <c r="P1315"/>
  <c r="BK1315"/>
  <c r="J1315"/>
  <c r="BI1313"/>
  <c r="BH1313"/>
  <c r="BG1313"/>
  <c r="BF1313"/>
  <c r="BE1313"/>
  <c r="T1313"/>
  <c r="R1313"/>
  <c r="P1313"/>
  <c r="BK1313"/>
  <c r="J1313"/>
  <c r="BI1311"/>
  <c r="BH1311"/>
  <c r="BG1311"/>
  <c r="BF1311"/>
  <c r="BE1311"/>
  <c r="T1311"/>
  <c r="T1310" s="1"/>
  <c r="R1311"/>
  <c r="R1310" s="1"/>
  <c r="P1311"/>
  <c r="P1310" s="1"/>
  <c r="BK1311"/>
  <c r="BK1310" s="1"/>
  <c r="J1310" s="1"/>
  <c r="J93" s="1"/>
  <c r="J1311"/>
  <c r="BI1309"/>
  <c r="BH1309"/>
  <c r="BG1309"/>
  <c r="BF1309"/>
  <c r="T1309"/>
  <c r="R1309"/>
  <c r="P1309"/>
  <c r="BK1309"/>
  <c r="J1309"/>
  <c r="BE1309" s="1"/>
  <c r="BI1308"/>
  <c r="BH1308"/>
  <c r="BG1308"/>
  <c r="BF1308"/>
  <c r="T1308"/>
  <c r="R1308"/>
  <c r="P1308"/>
  <c r="BK1308"/>
  <c r="J1308"/>
  <c r="BE1308" s="1"/>
  <c r="BI1307"/>
  <c r="BH1307"/>
  <c r="BG1307"/>
  <c r="BF1307"/>
  <c r="T1307"/>
  <c r="R1307"/>
  <c r="P1307"/>
  <c r="BK1307"/>
  <c r="J1307"/>
  <c r="BE1307" s="1"/>
  <c r="BI1306"/>
  <c r="BH1306"/>
  <c r="BG1306"/>
  <c r="BF1306"/>
  <c r="T1306"/>
  <c r="R1306"/>
  <c r="P1306"/>
  <c r="BK1306"/>
  <c r="J1306"/>
  <c r="BE1306" s="1"/>
  <c r="BI1305"/>
  <c r="BH1305"/>
  <c r="BG1305"/>
  <c r="BF1305"/>
  <c r="T1305"/>
  <c r="R1305"/>
  <c r="P1305"/>
  <c r="BK1305"/>
  <c r="J1305"/>
  <c r="BE1305" s="1"/>
  <c r="BI1304"/>
  <c r="BH1304"/>
  <c r="BG1304"/>
  <c r="BF1304"/>
  <c r="T1304"/>
  <c r="R1304"/>
  <c r="P1304"/>
  <c r="BK1304"/>
  <c r="J1304"/>
  <c r="BE1304" s="1"/>
  <c r="BI1303"/>
  <c r="BH1303"/>
  <c r="BG1303"/>
  <c r="BF1303"/>
  <c r="T1303"/>
  <c r="R1303"/>
  <c r="P1303"/>
  <c r="BK1303"/>
  <c r="J1303"/>
  <c r="BE1303" s="1"/>
  <c r="BI1302"/>
  <c r="BH1302"/>
  <c r="BG1302"/>
  <c r="BF1302"/>
  <c r="T1302"/>
  <c r="R1302"/>
  <c r="P1302"/>
  <c r="BK1302"/>
  <c r="J1302"/>
  <c r="BE1302" s="1"/>
  <c r="BI1301"/>
  <c r="BH1301"/>
  <c r="BG1301"/>
  <c r="BF1301"/>
  <c r="T1301"/>
  <c r="R1301"/>
  <c r="P1301"/>
  <c r="BK1301"/>
  <c r="J1301"/>
  <c r="BE1301" s="1"/>
  <c r="BI1300"/>
  <c r="BH1300"/>
  <c r="BG1300"/>
  <c r="BF1300"/>
  <c r="T1300"/>
  <c r="R1300"/>
  <c r="P1300"/>
  <c r="BK1300"/>
  <c r="J1300"/>
  <c r="BE1300" s="1"/>
  <c r="BI1299"/>
  <c r="BH1299"/>
  <c r="BG1299"/>
  <c r="BF1299"/>
  <c r="T1299"/>
  <c r="T1298" s="1"/>
  <c r="R1299"/>
  <c r="R1298" s="1"/>
  <c r="P1299"/>
  <c r="P1298" s="1"/>
  <c r="BK1299"/>
  <c r="BK1298" s="1"/>
  <c r="J1298" s="1"/>
  <c r="J92" s="1"/>
  <c r="J1299"/>
  <c r="BE1299" s="1"/>
  <c r="BI1297"/>
  <c r="BH1297"/>
  <c r="BG1297"/>
  <c r="BF1297"/>
  <c r="BE1297"/>
  <c r="T1297"/>
  <c r="R1297"/>
  <c r="P1297"/>
  <c r="BK1297"/>
  <c r="J1297"/>
  <c r="BI1296"/>
  <c r="BH1296"/>
  <c r="BG1296"/>
  <c r="BF1296"/>
  <c r="BE1296"/>
  <c r="T1296"/>
  <c r="R1296"/>
  <c r="P1296"/>
  <c r="BK1296"/>
  <c r="J1296"/>
  <c r="BI1295"/>
  <c r="BH1295"/>
  <c r="BG1295"/>
  <c r="BF1295"/>
  <c r="BE1295"/>
  <c r="T1295"/>
  <c r="R1295"/>
  <c r="P1295"/>
  <c r="BK1295"/>
  <c r="J1295"/>
  <c r="BI1294"/>
  <c r="BH1294"/>
  <c r="BG1294"/>
  <c r="BF1294"/>
  <c r="BE1294"/>
  <c r="T1294"/>
  <c r="R1294"/>
  <c r="P1294"/>
  <c r="BK1294"/>
  <c r="J1294"/>
  <c r="BI1293"/>
  <c r="BH1293"/>
  <c r="BG1293"/>
  <c r="BF1293"/>
  <c r="BE1293"/>
  <c r="T1293"/>
  <c r="R1293"/>
  <c r="P1293"/>
  <c r="BK1293"/>
  <c r="J1293"/>
  <c r="BI1291"/>
  <c r="BH1291"/>
  <c r="BG1291"/>
  <c r="BF1291"/>
  <c r="BE1291"/>
  <c r="T1291"/>
  <c r="R1291"/>
  <c r="P1291"/>
  <c r="BK1291"/>
  <c r="J1291"/>
  <c r="BI1290"/>
  <c r="BH1290"/>
  <c r="BG1290"/>
  <c r="BF1290"/>
  <c r="BE1290"/>
  <c r="T1290"/>
  <c r="R1290"/>
  <c r="P1290"/>
  <c r="BK1290"/>
  <c r="J1290"/>
  <c r="BI1289"/>
  <c r="BH1289"/>
  <c r="BG1289"/>
  <c r="BF1289"/>
  <c r="BE1289"/>
  <c r="T1289"/>
  <c r="R1289"/>
  <c r="P1289"/>
  <c r="BK1289"/>
  <c r="J1289"/>
  <c r="BI1287"/>
  <c r="BH1287"/>
  <c r="BG1287"/>
  <c r="BF1287"/>
  <c r="BE1287"/>
  <c r="T1287"/>
  <c r="R1287"/>
  <c r="P1287"/>
  <c r="BK1287"/>
  <c r="J1287"/>
  <c r="BI1280"/>
  <c r="BH1280"/>
  <c r="BG1280"/>
  <c r="BF1280"/>
  <c r="BE1280"/>
  <c r="T1280"/>
  <c r="T1279" s="1"/>
  <c r="R1280"/>
  <c r="R1279" s="1"/>
  <c r="P1280"/>
  <c r="P1279" s="1"/>
  <c r="BK1280"/>
  <c r="BK1279" s="1"/>
  <c r="J1279" s="1"/>
  <c r="J91" s="1"/>
  <c r="J1280"/>
  <c r="BI1278"/>
  <c r="BH1278"/>
  <c r="BG1278"/>
  <c r="BF1278"/>
  <c r="T1278"/>
  <c r="R1278"/>
  <c r="P1278"/>
  <c r="BK1278"/>
  <c r="J1278"/>
  <c r="BE1278" s="1"/>
  <c r="BI1276"/>
  <c r="BH1276"/>
  <c r="BG1276"/>
  <c r="BF1276"/>
  <c r="T1276"/>
  <c r="R1276"/>
  <c r="P1276"/>
  <c r="BK1276"/>
  <c r="J1276"/>
  <c r="BE1276" s="1"/>
  <c r="BI1273"/>
  <c r="BH1273"/>
  <c r="BG1273"/>
  <c r="BF1273"/>
  <c r="T1273"/>
  <c r="R1273"/>
  <c r="P1273"/>
  <c r="BK1273"/>
  <c r="J1273"/>
  <c r="BE1273" s="1"/>
  <c r="BI1271"/>
  <c r="BH1271"/>
  <c r="BG1271"/>
  <c r="BF1271"/>
  <c r="T1271"/>
  <c r="R1271"/>
  <c r="P1271"/>
  <c r="BK1271"/>
  <c r="J1271"/>
  <c r="BE1271" s="1"/>
  <c r="BI1269"/>
  <c r="BH1269"/>
  <c r="BG1269"/>
  <c r="BF1269"/>
  <c r="T1269"/>
  <c r="R1269"/>
  <c r="P1269"/>
  <c r="BK1269"/>
  <c r="J1269"/>
  <c r="BE1269" s="1"/>
  <c r="BI1268"/>
  <c r="BH1268"/>
  <c r="BG1268"/>
  <c r="BF1268"/>
  <c r="T1268"/>
  <c r="R1268"/>
  <c r="P1268"/>
  <c r="BK1268"/>
  <c r="J1268"/>
  <c r="BE1268" s="1"/>
  <c r="BI1267"/>
  <c r="BH1267"/>
  <c r="BG1267"/>
  <c r="BF1267"/>
  <c r="T1267"/>
  <c r="R1267"/>
  <c r="P1267"/>
  <c r="BK1267"/>
  <c r="J1267"/>
  <c r="BE1267" s="1"/>
  <c r="BI1265"/>
  <c r="BH1265"/>
  <c r="BG1265"/>
  <c r="BF1265"/>
  <c r="T1265"/>
  <c r="R1265"/>
  <c r="P1265"/>
  <c r="BK1265"/>
  <c r="J1265"/>
  <c r="BE1265" s="1"/>
  <c r="BI1264"/>
  <c r="BH1264"/>
  <c r="BG1264"/>
  <c r="BF1264"/>
  <c r="T1264"/>
  <c r="R1264"/>
  <c r="P1264"/>
  <c r="BK1264"/>
  <c r="J1264"/>
  <c r="BE1264" s="1"/>
  <c r="BI1263"/>
  <c r="BH1263"/>
  <c r="BG1263"/>
  <c r="BF1263"/>
  <c r="T1263"/>
  <c r="R1263"/>
  <c r="P1263"/>
  <c r="BK1263"/>
  <c r="J1263"/>
  <c r="BE1263" s="1"/>
  <c r="BI1262"/>
  <c r="BH1262"/>
  <c r="BG1262"/>
  <c r="BF1262"/>
  <c r="T1262"/>
  <c r="R1262"/>
  <c r="P1262"/>
  <c r="BK1262"/>
  <c r="J1262"/>
  <c r="BE1262" s="1"/>
  <c r="BI1260"/>
  <c r="BH1260"/>
  <c r="BG1260"/>
  <c r="BF1260"/>
  <c r="T1260"/>
  <c r="R1260"/>
  <c r="P1260"/>
  <c r="BK1260"/>
  <c r="J1260"/>
  <c r="BE1260" s="1"/>
  <c r="BI1259"/>
  <c r="BH1259"/>
  <c r="BG1259"/>
  <c r="BF1259"/>
  <c r="T1259"/>
  <c r="R1259"/>
  <c r="P1259"/>
  <c r="BK1259"/>
  <c r="J1259"/>
  <c r="BE1259" s="1"/>
  <c r="BI1258"/>
  <c r="BH1258"/>
  <c r="BG1258"/>
  <c r="BF1258"/>
  <c r="T1258"/>
  <c r="R1258"/>
  <c r="P1258"/>
  <c r="BK1258"/>
  <c r="J1258"/>
  <c r="BE1258" s="1"/>
  <c r="BI1257"/>
  <c r="BH1257"/>
  <c r="BG1257"/>
  <c r="BF1257"/>
  <c r="T1257"/>
  <c r="R1257"/>
  <c r="P1257"/>
  <c r="BK1257"/>
  <c r="J1257"/>
  <c r="BE1257" s="1"/>
  <c r="BI1256"/>
  <c r="BH1256"/>
  <c r="BG1256"/>
  <c r="BF1256"/>
  <c r="BE1256"/>
  <c r="T1256"/>
  <c r="R1256"/>
  <c r="P1256"/>
  <c r="BK1256"/>
  <c r="J1256"/>
  <c r="BI1255"/>
  <c r="BH1255"/>
  <c r="BG1255"/>
  <c r="BF1255"/>
  <c r="BE1255"/>
  <c r="T1255"/>
  <c r="R1255"/>
  <c r="P1255"/>
  <c r="BK1255"/>
  <c r="J1255"/>
  <c r="BI1254"/>
  <c r="BH1254"/>
  <c r="BG1254"/>
  <c r="BF1254"/>
  <c r="BE1254"/>
  <c r="T1254"/>
  <c r="R1254"/>
  <c r="P1254"/>
  <c r="BK1254"/>
  <c r="J1254"/>
  <c r="BI1253"/>
  <c r="BH1253"/>
  <c r="BG1253"/>
  <c r="BF1253"/>
  <c r="BE1253"/>
  <c r="T1253"/>
  <c r="R1253"/>
  <c r="P1253"/>
  <c r="BK1253"/>
  <c r="J1253"/>
  <c r="BI1252"/>
  <c r="BH1252"/>
  <c r="BG1252"/>
  <c r="BF1252"/>
  <c r="BE1252"/>
  <c r="T1252"/>
  <c r="T1251" s="1"/>
  <c r="R1252"/>
  <c r="R1251" s="1"/>
  <c r="P1252"/>
  <c r="P1251" s="1"/>
  <c r="BK1252"/>
  <c r="BK1251" s="1"/>
  <c r="J1251" s="1"/>
  <c r="J90" s="1"/>
  <c r="J1252"/>
  <c r="BI1250"/>
  <c r="BH1250"/>
  <c r="BG1250"/>
  <c r="BF1250"/>
  <c r="T1250"/>
  <c r="R1250"/>
  <c r="P1250"/>
  <c r="BK1250"/>
  <c r="J1250"/>
  <c r="BE1250" s="1"/>
  <c r="BI1249"/>
  <c r="BH1249"/>
  <c r="BG1249"/>
  <c r="BF1249"/>
  <c r="T1249"/>
  <c r="R1249"/>
  <c r="P1249"/>
  <c r="BK1249"/>
  <c r="J1249"/>
  <c r="BE1249" s="1"/>
  <c r="BI1248"/>
  <c r="BH1248"/>
  <c r="BG1248"/>
  <c r="BF1248"/>
  <c r="T1248"/>
  <c r="R1248"/>
  <c r="P1248"/>
  <c r="BK1248"/>
  <c r="J1248"/>
  <c r="BE1248" s="1"/>
  <c r="BI1247"/>
  <c r="BH1247"/>
  <c r="BG1247"/>
  <c r="BF1247"/>
  <c r="T1247"/>
  <c r="R1247"/>
  <c r="P1247"/>
  <c r="BK1247"/>
  <c r="J1247"/>
  <c r="BE1247" s="1"/>
  <c r="BI1246"/>
  <c r="BH1246"/>
  <c r="BG1246"/>
  <c r="BF1246"/>
  <c r="BE1246"/>
  <c r="T1246"/>
  <c r="R1246"/>
  <c r="P1246"/>
  <c r="BK1246"/>
  <c r="J1246"/>
  <c r="BI1245"/>
  <c r="BH1245"/>
  <c r="BG1245"/>
  <c r="BF1245"/>
  <c r="T1245"/>
  <c r="R1245"/>
  <c r="P1245"/>
  <c r="BK1245"/>
  <c r="J1245"/>
  <c r="BE1245" s="1"/>
  <c r="BI1244"/>
  <c r="BH1244"/>
  <c r="BG1244"/>
  <c r="BF1244"/>
  <c r="BE1244"/>
  <c r="T1244"/>
  <c r="R1244"/>
  <c r="P1244"/>
  <c r="BK1244"/>
  <c r="J1244"/>
  <c r="BI1243"/>
  <c r="BH1243"/>
  <c r="BG1243"/>
  <c r="BF1243"/>
  <c r="BE1243"/>
  <c r="T1243"/>
  <c r="R1243"/>
  <c r="P1243"/>
  <c r="BK1243"/>
  <c r="J1243"/>
  <c r="BI1242"/>
  <c r="BH1242"/>
  <c r="BG1242"/>
  <c r="BF1242"/>
  <c r="BE1242"/>
  <c r="T1242"/>
  <c r="R1242"/>
  <c r="P1242"/>
  <c r="BK1242"/>
  <c r="J1242"/>
  <c r="BI1241"/>
  <c r="BH1241"/>
  <c r="BG1241"/>
  <c r="BF1241"/>
  <c r="BE1241"/>
  <c r="T1241"/>
  <c r="T1240" s="1"/>
  <c r="R1241"/>
  <c r="R1240" s="1"/>
  <c r="P1241"/>
  <c r="P1240" s="1"/>
  <c r="BK1241"/>
  <c r="BK1240" s="1"/>
  <c r="J1240" s="1"/>
  <c r="J89" s="1"/>
  <c r="J1241"/>
  <c r="BI1239"/>
  <c r="BH1239"/>
  <c r="BG1239"/>
  <c r="BF1239"/>
  <c r="T1239"/>
  <c r="R1239"/>
  <c r="P1239"/>
  <c r="BK1239"/>
  <c r="J1239"/>
  <c r="BE1239" s="1"/>
  <c r="BI1237"/>
  <c r="BH1237"/>
  <c r="BG1237"/>
  <c r="BF1237"/>
  <c r="T1237"/>
  <c r="R1237"/>
  <c r="P1237"/>
  <c r="BK1237"/>
  <c r="J1237"/>
  <c r="BE1237" s="1"/>
  <c r="BI1236"/>
  <c r="BH1236"/>
  <c r="BG1236"/>
  <c r="BF1236"/>
  <c r="T1236"/>
  <c r="R1236"/>
  <c r="P1236"/>
  <c r="BK1236"/>
  <c r="J1236"/>
  <c r="BE1236" s="1"/>
  <c r="BI1235"/>
  <c r="BH1235"/>
  <c r="BG1235"/>
  <c r="BF1235"/>
  <c r="T1235"/>
  <c r="R1235"/>
  <c r="P1235"/>
  <c r="BK1235"/>
  <c r="J1235"/>
  <c r="BE1235" s="1"/>
  <c r="BI1232"/>
  <c r="BH1232"/>
  <c r="BG1232"/>
  <c r="BF1232"/>
  <c r="T1232"/>
  <c r="R1232"/>
  <c r="P1232"/>
  <c r="BK1232"/>
  <c r="J1232"/>
  <c r="BE1232" s="1"/>
  <c r="BI1225"/>
  <c r="BH1225"/>
  <c r="BG1225"/>
  <c r="BF1225"/>
  <c r="T1225"/>
  <c r="T1224" s="1"/>
  <c r="R1225"/>
  <c r="R1224" s="1"/>
  <c r="P1225"/>
  <c r="P1224" s="1"/>
  <c r="BK1225"/>
  <c r="BK1224" s="1"/>
  <c r="J1224" s="1"/>
  <c r="J88" s="1"/>
  <c r="J1225"/>
  <c r="BE1225" s="1"/>
  <c r="BI1223"/>
  <c r="BH1223"/>
  <c r="BG1223"/>
  <c r="BF1223"/>
  <c r="T1223"/>
  <c r="R1223"/>
  <c r="P1223"/>
  <c r="BK1223"/>
  <c r="J1223"/>
  <c r="BE1223" s="1"/>
  <c r="BI1219"/>
  <c r="BH1219"/>
  <c r="BG1219"/>
  <c r="BF1219"/>
  <c r="BE1219"/>
  <c r="T1219"/>
  <c r="R1219"/>
  <c r="P1219"/>
  <c r="BK1219"/>
  <c r="J1219"/>
  <c r="BI1217"/>
  <c r="BH1217"/>
  <c r="BG1217"/>
  <c r="BF1217"/>
  <c r="BE1217"/>
  <c r="T1217"/>
  <c r="R1217"/>
  <c r="P1217"/>
  <c r="BK1217"/>
  <c r="J1217"/>
  <c r="BI1216"/>
  <c r="BH1216"/>
  <c r="BG1216"/>
  <c r="BF1216"/>
  <c r="BE1216"/>
  <c r="T1216"/>
  <c r="R1216"/>
  <c r="P1216"/>
  <c r="BK1216"/>
  <c r="J1216"/>
  <c r="BI1215"/>
  <c r="BH1215"/>
  <c r="BG1215"/>
  <c r="BF1215"/>
  <c r="BE1215"/>
  <c r="T1215"/>
  <c r="T1214" s="1"/>
  <c r="R1215"/>
  <c r="R1214" s="1"/>
  <c r="P1215"/>
  <c r="P1214" s="1"/>
  <c r="BK1215"/>
  <c r="BK1214" s="1"/>
  <c r="J1214" s="1"/>
  <c r="J87" s="1"/>
  <c r="J1215"/>
  <c r="BI1213"/>
  <c r="BH1213"/>
  <c r="BG1213"/>
  <c r="BF1213"/>
  <c r="T1213"/>
  <c r="T1212" s="1"/>
  <c r="R1213"/>
  <c r="R1212" s="1"/>
  <c r="P1213"/>
  <c r="P1212" s="1"/>
  <c r="BK1213"/>
  <c r="BK1212" s="1"/>
  <c r="J1212" s="1"/>
  <c r="J86" s="1"/>
  <c r="J1213"/>
  <c r="BE1213" s="1"/>
  <c r="BI1211"/>
  <c r="BH1211"/>
  <c r="BG1211"/>
  <c r="BF1211"/>
  <c r="BE1211"/>
  <c r="T1211"/>
  <c r="R1211"/>
  <c r="P1211"/>
  <c r="BK1211"/>
  <c r="J1211"/>
  <c r="BI1210"/>
  <c r="BH1210"/>
  <c r="BG1210"/>
  <c r="BF1210"/>
  <c r="BE1210"/>
  <c r="T1210"/>
  <c r="T1209" s="1"/>
  <c r="R1210"/>
  <c r="R1209" s="1"/>
  <c r="P1210"/>
  <c r="P1209" s="1"/>
  <c r="BK1210"/>
  <c r="BK1209" s="1"/>
  <c r="J1209" s="1"/>
  <c r="J85" s="1"/>
  <c r="J1210"/>
  <c r="BI1208"/>
  <c r="BH1208"/>
  <c r="BG1208"/>
  <c r="BF1208"/>
  <c r="T1208"/>
  <c r="R1208"/>
  <c r="P1208"/>
  <c r="BK1208"/>
  <c r="J1208"/>
  <c r="BE1208" s="1"/>
  <c r="BI1207"/>
  <c r="BH1207"/>
  <c r="BG1207"/>
  <c r="BF1207"/>
  <c r="T1207"/>
  <c r="R1207"/>
  <c r="P1207"/>
  <c r="BK1207"/>
  <c r="J1207"/>
  <c r="BE1207" s="1"/>
  <c r="BI1206"/>
  <c r="BH1206"/>
  <c r="BG1206"/>
  <c r="BF1206"/>
  <c r="T1206"/>
  <c r="T1205" s="1"/>
  <c r="R1206"/>
  <c r="R1205" s="1"/>
  <c r="P1206"/>
  <c r="P1205" s="1"/>
  <c r="BK1206"/>
  <c r="BK1205" s="1"/>
  <c r="J1205" s="1"/>
  <c r="J84" s="1"/>
  <c r="J1206"/>
  <c r="BE1206" s="1"/>
  <c r="BI1204"/>
  <c r="BH1204"/>
  <c r="BG1204"/>
  <c r="BF1204"/>
  <c r="BE1204"/>
  <c r="T1204"/>
  <c r="R1204"/>
  <c r="P1204"/>
  <c r="BK1204"/>
  <c r="J1204"/>
  <c r="BI1203"/>
  <c r="BH1203"/>
  <c r="BG1203"/>
  <c r="BF1203"/>
  <c r="BE1203"/>
  <c r="T1203"/>
  <c r="R1203"/>
  <c r="P1203"/>
  <c r="BK1203"/>
  <c r="J1203"/>
  <c r="BI1202"/>
  <c r="BH1202"/>
  <c r="BG1202"/>
  <c r="BF1202"/>
  <c r="BE1202"/>
  <c r="T1202"/>
  <c r="R1202"/>
  <c r="P1202"/>
  <c r="BK1202"/>
  <c r="J1202"/>
  <c r="BI1201"/>
  <c r="BH1201"/>
  <c r="BG1201"/>
  <c r="BF1201"/>
  <c r="BE1201"/>
  <c r="T1201"/>
  <c r="R1201"/>
  <c r="P1201"/>
  <c r="BK1201"/>
  <c r="J1201"/>
  <c r="BI1200"/>
  <c r="BH1200"/>
  <c r="BG1200"/>
  <c r="BF1200"/>
  <c r="BE1200"/>
  <c r="T1200"/>
  <c r="R1200"/>
  <c r="P1200"/>
  <c r="BK1200"/>
  <c r="J1200"/>
  <c r="BI1199"/>
  <c r="BH1199"/>
  <c r="BG1199"/>
  <c r="BF1199"/>
  <c r="BE1199"/>
  <c r="T1199"/>
  <c r="R1199"/>
  <c r="P1199"/>
  <c r="BK1199"/>
  <c r="J1199"/>
  <c r="BI1198"/>
  <c r="BH1198"/>
  <c r="BG1198"/>
  <c r="BF1198"/>
  <c r="BE1198"/>
  <c r="T1198"/>
  <c r="R1198"/>
  <c r="P1198"/>
  <c r="BK1198"/>
  <c r="J1198"/>
  <c r="BI1197"/>
  <c r="BH1197"/>
  <c r="BG1197"/>
  <c r="BF1197"/>
  <c r="BE1197"/>
  <c r="T1197"/>
  <c r="R1197"/>
  <c r="P1197"/>
  <c r="BK1197"/>
  <c r="J1197"/>
  <c r="BI1196"/>
  <c r="BH1196"/>
  <c r="BG1196"/>
  <c r="BF1196"/>
  <c r="BE1196"/>
  <c r="T1196"/>
  <c r="R1196"/>
  <c r="P1196"/>
  <c r="BK1196"/>
  <c r="J1196"/>
  <c r="BI1195"/>
  <c r="BH1195"/>
  <c r="BG1195"/>
  <c r="BF1195"/>
  <c r="BE1195"/>
  <c r="T1195"/>
  <c r="R1195"/>
  <c r="P1195"/>
  <c r="BK1195"/>
  <c r="J1195"/>
  <c r="BI1194"/>
  <c r="BH1194"/>
  <c r="BG1194"/>
  <c r="BF1194"/>
  <c r="BE1194"/>
  <c r="T1194"/>
  <c r="R1194"/>
  <c r="P1194"/>
  <c r="BK1194"/>
  <c r="J1194"/>
  <c r="BI1193"/>
  <c r="BH1193"/>
  <c r="BG1193"/>
  <c r="BF1193"/>
  <c r="BE1193"/>
  <c r="T1193"/>
  <c r="T1192" s="1"/>
  <c r="R1193"/>
  <c r="R1192" s="1"/>
  <c r="P1193"/>
  <c r="P1192" s="1"/>
  <c r="BK1193"/>
  <c r="BK1192" s="1"/>
  <c r="J1192" s="1"/>
  <c r="J83" s="1"/>
  <c r="J1193"/>
  <c r="BI1191"/>
  <c r="BH1191"/>
  <c r="BG1191"/>
  <c r="BF1191"/>
  <c r="T1191"/>
  <c r="R1191"/>
  <c r="P1191"/>
  <c r="BK1191"/>
  <c r="J1191"/>
  <c r="BE1191" s="1"/>
  <c r="BI1190"/>
  <c r="BH1190"/>
  <c r="BG1190"/>
  <c r="BF1190"/>
  <c r="T1190"/>
  <c r="R1190"/>
  <c r="P1190"/>
  <c r="BK1190"/>
  <c r="J1190"/>
  <c r="BE1190" s="1"/>
  <c r="BI1189"/>
  <c r="BH1189"/>
  <c r="BG1189"/>
  <c r="BF1189"/>
  <c r="T1189"/>
  <c r="R1189"/>
  <c r="P1189"/>
  <c r="BK1189"/>
  <c r="J1189"/>
  <c r="BE1189" s="1"/>
  <c r="BI1188"/>
  <c r="BH1188"/>
  <c r="BG1188"/>
  <c r="BF1188"/>
  <c r="T1188"/>
  <c r="R1188"/>
  <c r="P1188"/>
  <c r="BK1188"/>
  <c r="J1188"/>
  <c r="BE1188" s="1"/>
  <c r="BI1187"/>
  <c r="BH1187"/>
  <c r="BG1187"/>
  <c r="BF1187"/>
  <c r="T1187"/>
  <c r="R1187"/>
  <c r="P1187"/>
  <c r="BK1187"/>
  <c r="J1187"/>
  <c r="BE1187" s="1"/>
  <c r="BI1186"/>
  <c r="BH1186"/>
  <c r="BG1186"/>
  <c r="BF1186"/>
  <c r="T1186"/>
  <c r="R1186"/>
  <c r="P1186"/>
  <c r="BK1186"/>
  <c r="J1186"/>
  <c r="BE1186" s="1"/>
  <c r="BI1185"/>
  <c r="BH1185"/>
  <c r="BG1185"/>
  <c r="BF1185"/>
  <c r="T1185"/>
  <c r="R1185"/>
  <c r="P1185"/>
  <c r="BK1185"/>
  <c r="J1185"/>
  <c r="BE1185" s="1"/>
  <c r="BI1184"/>
  <c r="BH1184"/>
  <c r="BG1184"/>
  <c r="BF1184"/>
  <c r="T1184"/>
  <c r="R1184"/>
  <c r="P1184"/>
  <c r="BK1184"/>
  <c r="J1184"/>
  <c r="BE1184" s="1"/>
  <c r="BI1183"/>
  <c r="BH1183"/>
  <c r="BG1183"/>
  <c r="BF1183"/>
  <c r="T1183"/>
  <c r="R1183"/>
  <c r="P1183"/>
  <c r="BK1183"/>
  <c r="J1183"/>
  <c r="BE1183" s="1"/>
  <c r="BI1182"/>
  <c r="BH1182"/>
  <c r="BG1182"/>
  <c r="BF1182"/>
  <c r="T1182"/>
  <c r="R1182"/>
  <c r="P1182"/>
  <c r="BK1182"/>
  <c r="J1182"/>
  <c r="BE1182" s="1"/>
  <c r="BI1181"/>
  <c r="BH1181"/>
  <c r="BG1181"/>
  <c r="BF1181"/>
  <c r="T1181"/>
  <c r="R1181"/>
  <c r="P1181"/>
  <c r="BK1181"/>
  <c r="J1181"/>
  <c r="BE1181" s="1"/>
  <c r="BI1180"/>
  <c r="BH1180"/>
  <c r="BG1180"/>
  <c r="BF1180"/>
  <c r="T1180"/>
  <c r="R1180"/>
  <c r="P1180"/>
  <c r="BK1180"/>
  <c r="J1180"/>
  <c r="BE1180" s="1"/>
  <c r="BI1179"/>
  <c r="BH1179"/>
  <c r="BG1179"/>
  <c r="BF1179"/>
  <c r="T1179"/>
  <c r="T1178" s="1"/>
  <c r="R1179"/>
  <c r="R1178" s="1"/>
  <c r="P1179"/>
  <c r="P1178" s="1"/>
  <c r="BK1179"/>
  <c r="BK1178" s="1"/>
  <c r="J1178" s="1"/>
  <c r="J82" s="1"/>
  <c r="J1179"/>
  <c r="BE1179" s="1"/>
  <c r="BI1177"/>
  <c r="BH1177"/>
  <c r="BG1177"/>
  <c r="BF1177"/>
  <c r="BE1177"/>
  <c r="T1177"/>
  <c r="R1177"/>
  <c r="P1177"/>
  <c r="BK1177"/>
  <c r="J1177"/>
  <c r="BI1176"/>
  <c r="BH1176"/>
  <c r="BG1176"/>
  <c r="BF1176"/>
  <c r="BE1176"/>
  <c r="T1176"/>
  <c r="R1176"/>
  <c r="P1176"/>
  <c r="BK1176"/>
  <c r="J1176"/>
  <c r="BI1175"/>
  <c r="BH1175"/>
  <c r="BG1175"/>
  <c r="BF1175"/>
  <c r="BE1175"/>
  <c r="T1175"/>
  <c r="R1175"/>
  <c r="P1175"/>
  <c r="BK1175"/>
  <c r="J1175"/>
  <c r="BI1174"/>
  <c r="BH1174"/>
  <c r="BG1174"/>
  <c r="BF1174"/>
  <c r="BE1174"/>
  <c r="T1174"/>
  <c r="R1174"/>
  <c r="P1174"/>
  <c r="BK1174"/>
  <c r="J1174"/>
  <c r="BI1173"/>
  <c r="BH1173"/>
  <c r="BG1173"/>
  <c r="BF1173"/>
  <c r="BE1173"/>
  <c r="T1173"/>
  <c r="R1173"/>
  <c r="P1173"/>
  <c r="BK1173"/>
  <c r="J1173"/>
  <c r="BI1172"/>
  <c r="BH1172"/>
  <c r="BG1172"/>
  <c r="BF1172"/>
  <c r="BE1172"/>
  <c r="T1172"/>
  <c r="R1172"/>
  <c r="P1172"/>
  <c r="BK1172"/>
  <c r="J1172"/>
  <c r="BI1171"/>
  <c r="BH1171"/>
  <c r="BG1171"/>
  <c r="BF1171"/>
  <c r="BE1171"/>
  <c r="T1171"/>
  <c r="R1171"/>
  <c r="P1171"/>
  <c r="BK1171"/>
  <c r="J1171"/>
  <c r="BI1170"/>
  <c r="BH1170"/>
  <c r="BG1170"/>
  <c r="BF1170"/>
  <c r="BE1170"/>
  <c r="T1170"/>
  <c r="T1169" s="1"/>
  <c r="R1170"/>
  <c r="R1169" s="1"/>
  <c r="P1170"/>
  <c r="P1169" s="1"/>
  <c r="BK1170"/>
  <c r="BK1169" s="1"/>
  <c r="J1169" s="1"/>
  <c r="J81" s="1"/>
  <c r="J1170"/>
  <c r="BI1168"/>
  <c r="BH1168"/>
  <c r="BG1168"/>
  <c r="BF1168"/>
  <c r="T1168"/>
  <c r="R1168"/>
  <c r="P1168"/>
  <c r="BK1168"/>
  <c r="J1168"/>
  <c r="BE1168" s="1"/>
  <c r="BI1166"/>
  <c r="BH1166"/>
  <c r="BG1166"/>
  <c r="BF1166"/>
  <c r="T1166"/>
  <c r="R1166"/>
  <c r="P1166"/>
  <c r="BK1166"/>
  <c r="J1166"/>
  <c r="BE1166" s="1"/>
  <c r="BI1163"/>
  <c r="BH1163"/>
  <c r="BG1163"/>
  <c r="BF1163"/>
  <c r="T1163"/>
  <c r="R1163"/>
  <c r="P1163"/>
  <c r="BK1163"/>
  <c r="J1163"/>
  <c r="BE1163" s="1"/>
  <c r="BI1161"/>
  <c r="BH1161"/>
  <c r="BG1161"/>
  <c r="BF1161"/>
  <c r="T1161"/>
  <c r="R1161"/>
  <c r="P1161"/>
  <c r="BK1161"/>
  <c r="J1161"/>
  <c r="BE1161" s="1"/>
  <c r="BI1158"/>
  <c r="BH1158"/>
  <c r="BG1158"/>
  <c r="BF1158"/>
  <c r="T1158"/>
  <c r="R1158"/>
  <c r="P1158"/>
  <c r="BK1158"/>
  <c r="J1158"/>
  <c r="BE1158" s="1"/>
  <c r="BI1155"/>
  <c r="BH1155"/>
  <c r="BG1155"/>
  <c r="BF1155"/>
  <c r="T1155"/>
  <c r="R1155"/>
  <c r="P1155"/>
  <c r="BK1155"/>
  <c r="J1155"/>
  <c r="BE1155" s="1"/>
  <c r="BI1150"/>
  <c r="BH1150"/>
  <c r="BG1150"/>
  <c r="BF1150"/>
  <c r="T1150"/>
  <c r="R1150"/>
  <c r="P1150"/>
  <c r="BK1150"/>
  <c r="J1150"/>
  <c r="BE1150" s="1"/>
  <c r="BI1148"/>
  <c r="BH1148"/>
  <c r="BG1148"/>
  <c r="BF1148"/>
  <c r="T1148"/>
  <c r="R1148"/>
  <c r="P1148"/>
  <c r="BK1148"/>
  <c r="J1148"/>
  <c r="BE1148" s="1"/>
  <c r="BI1146"/>
  <c r="BH1146"/>
  <c r="BG1146"/>
  <c r="BF1146"/>
  <c r="BE1146"/>
  <c r="T1146"/>
  <c r="R1146"/>
  <c r="P1146"/>
  <c r="BK1146"/>
  <c r="J1146"/>
  <c r="BI1143"/>
  <c r="BH1143"/>
  <c r="BG1143"/>
  <c r="BF1143"/>
  <c r="BE1143"/>
  <c r="T1143"/>
  <c r="R1143"/>
  <c r="P1143"/>
  <c r="BK1143"/>
  <c r="J1143"/>
  <c r="BI1140"/>
  <c r="BH1140"/>
  <c r="BG1140"/>
  <c r="BF1140"/>
  <c r="BE1140"/>
  <c r="T1140"/>
  <c r="R1140"/>
  <c r="P1140"/>
  <c r="BK1140"/>
  <c r="J1140"/>
  <c r="BI1137"/>
  <c r="BH1137"/>
  <c r="BG1137"/>
  <c r="BF1137"/>
  <c r="BE1137"/>
  <c r="T1137"/>
  <c r="R1137"/>
  <c r="P1137"/>
  <c r="BK1137"/>
  <c r="J1137"/>
  <c r="BI1135"/>
  <c r="BH1135"/>
  <c r="BG1135"/>
  <c r="BF1135"/>
  <c r="BE1135"/>
  <c r="T1135"/>
  <c r="R1135"/>
  <c r="P1135"/>
  <c r="BK1135"/>
  <c r="J1135"/>
  <c r="BI1125"/>
  <c r="BH1125"/>
  <c r="BG1125"/>
  <c r="BF1125"/>
  <c r="BE1125"/>
  <c r="T1125"/>
  <c r="R1125"/>
  <c r="P1125"/>
  <c r="BK1125"/>
  <c r="J1125"/>
  <c r="BI1122"/>
  <c r="BH1122"/>
  <c r="BG1122"/>
  <c r="BF1122"/>
  <c r="BE1122"/>
  <c r="T1122"/>
  <c r="R1122"/>
  <c r="P1122"/>
  <c r="BK1122"/>
  <c r="J1122"/>
  <c r="BI1121"/>
  <c r="BH1121"/>
  <c r="BG1121"/>
  <c r="BF1121"/>
  <c r="BE1121"/>
  <c r="T1121"/>
  <c r="T1120" s="1"/>
  <c r="R1121"/>
  <c r="R1120" s="1"/>
  <c r="P1121"/>
  <c r="P1120" s="1"/>
  <c r="BK1121"/>
  <c r="BK1120" s="1"/>
  <c r="J1120" s="1"/>
  <c r="J80" s="1"/>
  <c r="J1121"/>
  <c r="BI1119"/>
  <c r="BH1119"/>
  <c r="BG1119"/>
  <c r="BF1119"/>
  <c r="T1119"/>
  <c r="R1119"/>
  <c r="P1119"/>
  <c r="BK1119"/>
  <c r="J1119"/>
  <c r="BE1119" s="1"/>
  <c r="BI1117"/>
  <c r="BH1117"/>
  <c r="BG1117"/>
  <c r="BF1117"/>
  <c r="T1117"/>
  <c r="R1117"/>
  <c r="P1117"/>
  <c r="BK1117"/>
  <c r="J1117"/>
  <c r="BE1117" s="1"/>
  <c r="BI1115"/>
  <c r="BH1115"/>
  <c r="BG1115"/>
  <c r="BF1115"/>
  <c r="T1115"/>
  <c r="R1115"/>
  <c r="P1115"/>
  <c r="BK1115"/>
  <c r="J1115"/>
  <c r="BE1115" s="1"/>
  <c r="BI1113"/>
  <c r="BH1113"/>
  <c r="BG1113"/>
  <c r="BF1113"/>
  <c r="T1113"/>
  <c r="R1113"/>
  <c r="P1113"/>
  <c r="BK1113"/>
  <c r="J1113"/>
  <c r="BE1113" s="1"/>
  <c r="BI1112"/>
  <c r="BH1112"/>
  <c r="BG1112"/>
  <c r="BF1112"/>
  <c r="T1112"/>
  <c r="T1111" s="1"/>
  <c r="R1112"/>
  <c r="R1111" s="1"/>
  <c r="P1112"/>
  <c r="P1111" s="1"/>
  <c r="BK1112"/>
  <c r="BK1111" s="1"/>
  <c r="J1111" s="1"/>
  <c r="J79" s="1"/>
  <c r="J1112"/>
  <c r="BE1112" s="1"/>
  <c r="BI1110"/>
  <c r="BH1110"/>
  <c r="BG1110"/>
  <c r="BF1110"/>
  <c r="BE1110"/>
  <c r="T1110"/>
  <c r="R1110"/>
  <c r="P1110"/>
  <c r="BK1110"/>
  <c r="J1110"/>
  <c r="BI1108"/>
  <c r="BH1108"/>
  <c r="BG1108"/>
  <c r="BF1108"/>
  <c r="BE1108"/>
  <c r="T1108"/>
  <c r="R1108"/>
  <c r="P1108"/>
  <c r="BK1108"/>
  <c r="J1108"/>
  <c r="BI1106"/>
  <c r="BH1106"/>
  <c r="BG1106"/>
  <c r="BF1106"/>
  <c r="BE1106"/>
  <c r="T1106"/>
  <c r="R1106"/>
  <c r="P1106"/>
  <c r="BK1106"/>
  <c r="J1106"/>
  <c r="BI1104"/>
  <c r="BH1104"/>
  <c r="BG1104"/>
  <c r="BF1104"/>
  <c r="BE1104"/>
  <c r="T1104"/>
  <c r="R1104"/>
  <c r="P1104"/>
  <c r="BK1104"/>
  <c r="J1104"/>
  <c r="BI1102"/>
  <c r="BH1102"/>
  <c r="BG1102"/>
  <c r="BF1102"/>
  <c r="BE1102"/>
  <c r="T1102"/>
  <c r="R1102"/>
  <c r="P1102"/>
  <c r="BK1102"/>
  <c r="J1102"/>
  <c r="BI1100"/>
  <c r="BH1100"/>
  <c r="BG1100"/>
  <c r="BF1100"/>
  <c r="BE1100"/>
  <c r="T1100"/>
  <c r="R1100"/>
  <c r="P1100"/>
  <c r="BK1100"/>
  <c r="J1100"/>
  <c r="BI1099"/>
  <c r="BH1099"/>
  <c r="BG1099"/>
  <c r="BF1099"/>
  <c r="BE1099"/>
  <c r="T1099"/>
  <c r="R1099"/>
  <c r="P1099"/>
  <c r="BK1099"/>
  <c r="J1099"/>
  <c r="BI1097"/>
  <c r="BH1097"/>
  <c r="BG1097"/>
  <c r="BF1097"/>
  <c r="BE1097"/>
  <c r="T1097"/>
  <c r="R1097"/>
  <c r="P1097"/>
  <c r="BK1097"/>
  <c r="J1097"/>
  <c r="BI1096"/>
  <c r="BH1096"/>
  <c r="BG1096"/>
  <c r="BF1096"/>
  <c r="BE1096"/>
  <c r="T1096"/>
  <c r="R1096"/>
  <c r="P1096"/>
  <c r="BK1096"/>
  <c r="J1096"/>
  <c r="BI1094"/>
  <c r="BH1094"/>
  <c r="BG1094"/>
  <c r="BF1094"/>
  <c r="BE1094"/>
  <c r="T1094"/>
  <c r="R1094"/>
  <c r="P1094"/>
  <c r="BK1094"/>
  <c r="J1094"/>
  <c r="BI1091"/>
  <c r="BH1091"/>
  <c r="BG1091"/>
  <c r="BF1091"/>
  <c r="BE1091"/>
  <c r="T1091"/>
  <c r="R1091"/>
  <c r="P1091"/>
  <c r="BK1091"/>
  <c r="J1091"/>
  <c r="BI1088"/>
  <c r="BH1088"/>
  <c r="BG1088"/>
  <c r="BF1088"/>
  <c r="BE1088"/>
  <c r="T1088"/>
  <c r="R1088"/>
  <c r="P1088"/>
  <c r="BK1088"/>
  <c r="J1088"/>
  <c r="BI1086"/>
  <c r="BH1086"/>
  <c r="BG1086"/>
  <c r="BF1086"/>
  <c r="BE1086"/>
  <c r="T1086"/>
  <c r="R1086"/>
  <c r="P1086"/>
  <c r="BK1086"/>
  <c r="J1086"/>
  <c r="BI1085"/>
  <c r="BH1085"/>
  <c r="BG1085"/>
  <c r="BF1085"/>
  <c r="BE1085"/>
  <c r="T1085"/>
  <c r="T1084" s="1"/>
  <c r="R1085"/>
  <c r="R1084" s="1"/>
  <c r="P1085"/>
  <c r="P1084" s="1"/>
  <c r="BK1085"/>
  <c r="BK1084" s="1"/>
  <c r="J1085"/>
  <c r="BI1082"/>
  <c r="BH1082"/>
  <c r="BG1082"/>
  <c r="BF1082"/>
  <c r="BE1082"/>
  <c r="T1082"/>
  <c r="T1081" s="1"/>
  <c r="R1082"/>
  <c r="R1081" s="1"/>
  <c r="P1082"/>
  <c r="P1081" s="1"/>
  <c r="BK1082"/>
  <c r="BK1081" s="1"/>
  <c r="J1081" s="1"/>
  <c r="J76" s="1"/>
  <c r="J1082"/>
  <c r="BI1080"/>
  <c r="BH1080"/>
  <c r="BG1080"/>
  <c r="BF1080"/>
  <c r="T1080"/>
  <c r="R1080"/>
  <c r="P1080"/>
  <c r="BK1080"/>
  <c r="J1080"/>
  <c r="BE1080" s="1"/>
  <c r="BI1078"/>
  <c r="BH1078"/>
  <c r="BG1078"/>
  <c r="BF1078"/>
  <c r="T1078"/>
  <c r="R1078"/>
  <c r="P1078"/>
  <c r="BK1078"/>
  <c r="J1078"/>
  <c r="BE1078" s="1"/>
  <c r="BI1077"/>
  <c r="BH1077"/>
  <c r="BG1077"/>
  <c r="BF1077"/>
  <c r="T1077"/>
  <c r="R1077"/>
  <c r="P1077"/>
  <c r="BK1077"/>
  <c r="J1077"/>
  <c r="BE1077" s="1"/>
  <c r="BI1076"/>
  <c r="BH1076"/>
  <c r="BG1076"/>
  <c r="BF1076"/>
  <c r="T1076"/>
  <c r="R1076"/>
  <c r="P1076"/>
  <c r="BK1076"/>
  <c r="J1076"/>
  <c r="BE1076" s="1"/>
  <c r="BI1075"/>
  <c r="BH1075"/>
  <c r="BG1075"/>
  <c r="BF1075"/>
  <c r="T1075"/>
  <c r="R1075"/>
  <c r="P1075"/>
  <c r="BK1075"/>
  <c r="J1075"/>
  <c r="BE1075" s="1"/>
  <c r="BI1073"/>
  <c r="BH1073"/>
  <c r="BG1073"/>
  <c r="BF1073"/>
  <c r="T1073"/>
  <c r="R1073"/>
  <c r="P1073"/>
  <c r="BK1073"/>
  <c r="J1073"/>
  <c r="BE1073" s="1"/>
  <c r="BI1071"/>
  <c r="BH1071"/>
  <c r="BG1071"/>
  <c r="BF1071"/>
  <c r="T1071"/>
  <c r="T1070" s="1"/>
  <c r="R1071"/>
  <c r="R1070" s="1"/>
  <c r="P1071"/>
  <c r="P1070" s="1"/>
  <c r="BK1071"/>
  <c r="BK1070" s="1"/>
  <c r="J1070" s="1"/>
  <c r="J75" s="1"/>
  <c r="J1071"/>
  <c r="BE1071" s="1"/>
  <c r="BI1069"/>
  <c r="BH1069"/>
  <c r="BG1069"/>
  <c r="BF1069"/>
  <c r="BE1069"/>
  <c r="T1069"/>
  <c r="R1069"/>
  <c r="P1069"/>
  <c r="BK1069"/>
  <c r="J1069"/>
  <c r="BI1068"/>
  <c r="BH1068"/>
  <c r="BG1068"/>
  <c r="BF1068"/>
  <c r="BE1068"/>
  <c r="T1068"/>
  <c r="R1068"/>
  <c r="P1068"/>
  <c r="BK1068"/>
  <c r="J1068"/>
  <c r="BI1067"/>
  <c r="BH1067"/>
  <c r="BG1067"/>
  <c r="BF1067"/>
  <c r="BE1067"/>
  <c r="T1067"/>
  <c r="R1067"/>
  <c r="P1067"/>
  <c r="BK1067"/>
  <c r="J1067"/>
  <c r="BI1066"/>
  <c r="BH1066"/>
  <c r="BG1066"/>
  <c r="BF1066"/>
  <c r="BE1066"/>
  <c r="T1066"/>
  <c r="R1066"/>
  <c r="P1066"/>
  <c r="BK1066"/>
  <c r="J1066"/>
  <c r="BI1065"/>
  <c r="BH1065"/>
  <c r="BG1065"/>
  <c r="BF1065"/>
  <c r="BE1065"/>
  <c r="T1065"/>
  <c r="R1065"/>
  <c r="P1065"/>
  <c r="BK1065"/>
  <c r="J1065"/>
  <c r="BI1064"/>
  <c r="BH1064"/>
  <c r="BG1064"/>
  <c r="BF1064"/>
  <c r="BE1064"/>
  <c r="T1064"/>
  <c r="R1064"/>
  <c r="P1064"/>
  <c r="BK1064"/>
  <c r="J1064"/>
  <c r="BI1046"/>
  <c r="BH1046"/>
  <c r="BG1046"/>
  <c r="BF1046"/>
  <c r="BE1046"/>
  <c r="T1046"/>
  <c r="R1046"/>
  <c r="P1046"/>
  <c r="BK1046"/>
  <c r="J1046"/>
  <c r="BI1044"/>
  <c r="BH1044"/>
  <c r="BG1044"/>
  <c r="BF1044"/>
  <c r="BE1044"/>
  <c r="T1044"/>
  <c r="R1044"/>
  <c r="P1044"/>
  <c r="BK1044"/>
  <c r="J1044"/>
  <c r="BI1010"/>
  <c r="BH1010"/>
  <c r="BG1010"/>
  <c r="BF1010"/>
  <c r="BE1010"/>
  <c r="T1010"/>
  <c r="R1010"/>
  <c r="P1010"/>
  <c r="BK1010"/>
  <c r="J1010"/>
  <c r="BI1009"/>
  <c r="BH1009"/>
  <c r="BG1009"/>
  <c r="BF1009"/>
  <c r="BE1009"/>
  <c r="T1009"/>
  <c r="R1009"/>
  <c r="P1009"/>
  <c r="BK1009"/>
  <c r="J1009"/>
  <c r="BI1003"/>
  <c r="BH1003"/>
  <c r="BG1003"/>
  <c r="BF1003"/>
  <c r="BE1003"/>
  <c r="T1003"/>
  <c r="R1003"/>
  <c r="P1003"/>
  <c r="BK1003"/>
  <c r="J1003"/>
  <c r="BI1002"/>
  <c r="BH1002"/>
  <c r="BG1002"/>
  <c r="BF1002"/>
  <c r="BE1002"/>
  <c r="T1002"/>
  <c r="R1002"/>
  <c r="P1002"/>
  <c r="BK1002"/>
  <c r="J1002"/>
  <c r="BI999"/>
  <c r="BH999"/>
  <c r="BG999"/>
  <c r="BF999"/>
  <c r="BE999"/>
  <c r="T999"/>
  <c r="R999"/>
  <c r="P999"/>
  <c r="BK999"/>
  <c r="J999"/>
  <c r="BI998"/>
  <c r="BH998"/>
  <c r="BG998"/>
  <c r="BF998"/>
  <c r="BE998"/>
  <c r="T998"/>
  <c r="R998"/>
  <c r="P998"/>
  <c r="BK998"/>
  <c r="J998"/>
  <c r="BI996"/>
  <c r="BH996"/>
  <c r="BG996"/>
  <c r="BF996"/>
  <c r="BE996"/>
  <c r="T996"/>
  <c r="R996"/>
  <c r="P996"/>
  <c r="BK996"/>
  <c r="J996"/>
  <c r="BI994"/>
  <c r="BH994"/>
  <c r="BG994"/>
  <c r="BF994"/>
  <c r="BE994"/>
  <c r="T994"/>
  <c r="R994"/>
  <c r="P994"/>
  <c r="BK994"/>
  <c r="J994"/>
  <c r="BI992"/>
  <c r="BH992"/>
  <c r="BG992"/>
  <c r="BF992"/>
  <c r="BE992"/>
  <c r="T992"/>
  <c r="R992"/>
  <c r="P992"/>
  <c r="BK992"/>
  <c r="J992"/>
  <c r="BI991"/>
  <c r="BH991"/>
  <c r="BG991"/>
  <c r="BF991"/>
  <c r="BE991"/>
  <c r="T991"/>
  <c r="R991"/>
  <c r="P991"/>
  <c r="BK991"/>
  <c r="J991"/>
  <c r="BI989"/>
  <c r="BH989"/>
  <c r="BG989"/>
  <c r="BF989"/>
  <c r="BE989"/>
  <c r="T989"/>
  <c r="R989"/>
  <c r="P989"/>
  <c r="BK989"/>
  <c r="J989"/>
  <c r="BI986"/>
  <c r="BH986"/>
  <c r="BG986"/>
  <c r="BF986"/>
  <c r="BE986"/>
  <c r="T986"/>
  <c r="R986"/>
  <c r="P986"/>
  <c r="BK986"/>
  <c r="J986"/>
  <c r="BI984"/>
  <c r="BH984"/>
  <c r="BG984"/>
  <c r="BF984"/>
  <c r="BE984"/>
  <c r="T984"/>
  <c r="R984"/>
  <c r="P984"/>
  <c r="BK984"/>
  <c r="J984"/>
  <c r="BI982"/>
  <c r="BH982"/>
  <c r="BG982"/>
  <c r="BF982"/>
  <c r="BE982"/>
  <c r="T982"/>
  <c r="R982"/>
  <c r="P982"/>
  <c r="BK982"/>
  <c r="J982"/>
  <c r="BI980"/>
  <c r="BH980"/>
  <c r="BG980"/>
  <c r="BF980"/>
  <c r="BE980"/>
  <c r="T980"/>
  <c r="R980"/>
  <c r="P980"/>
  <c r="BK980"/>
  <c r="J980"/>
  <c r="BI976"/>
  <c r="BH976"/>
  <c r="BG976"/>
  <c r="BF976"/>
  <c r="BE976"/>
  <c r="T976"/>
  <c r="R976"/>
  <c r="P976"/>
  <c r="BK976"/>
  <c r="J976"/>
  <c r="BI974"/>
  <c r="BH974"/>
  <c r="BG974"/>
  <c r="BF974"/>
  <c r="BE974"/>
  <c r="T974"/>
  <c r="R974"/>
  <c r="P974"/>
  <c r="BK974"/>
  <c r="J974"/>
  <c r="BI968"/>
  <c r="BH968"/>
  <c r="BG968"/>
  <c r="BF968"/>
  <c r="BE968"/>
  <c r="T968"/>
  <c r="R968"/>
  <c r="P968"/>
  <c r="BK968"/>
  <c r="J968"/>
  <c r="BI964"/>
  <c r="BH964"/>
  <c r="BG964"/>
  <c r="BF964"/>
  <c r="BE964"/>
  <c r="T964"/>
  <c r="R964"/>
  <c r="P964"/>
  <c r="BK964"/>
  <c r="J964"/>
  <c r="BI959"/>
  <c r="BH959"/>
  <c r="BG959"/>
  <c r="BF959"/>
  <c r="BE959"/>
  <c r="T959"/>
  <c r="R959"/>
  <c r="P959"/>
  <c r="BK959"/>
  <c r="J959"/>
  <c r="BI958"/>
  <c r="BH958"/>
  <c r="BG958"/>
  <c r="BF958"/>
  <c r="BE958"/>
  <c r="T958"/>
  <c r="R958"/>
  <c r="P958"/>
  <c r="BK958"/>
  <c r="J958"/>
  <c r="BI957"/>
  <c r="BH957"/>
  <c r="BG957"/>
  <c r="BF957"/>
  <c r="BE957"/>
  <c r="T957"/>
  <c r="R957"/>
  <c r="P957"/>
  <c r="BK957"/>
  <c r="J957"/>
  <c r="BI954"/>
  <c r="BH954"/>
  <c r="BG954"/>
  <c r="BF954"/>
  <c r="BE954"/>
  <c r="T954"/>
  <c r="R954"/>
  <c r="P954"/>
  <c r="BK954"/>
  <c r="J954"/>
  <c r="BI948"/>
  <c r="BH948"/>
  <c r="BG948"/>
  <c r="BF948"/>
  <c r="BE948"/>
  <c r="T948"/>
  <c r="R948"/>
  <c r="P948"/>
  <c r="BK948"/>
  <c r="J948"/>
  <c r="BI945"/>
  <c r="BH945"/>
  <c r="BG945"/>
  <c r="BF945"/>
  <c r="BE945"/>
  <c r="T945"/>
  <c r="R945"/>
  <c r="P945"/>
  <c r="BK945"/>
  <c r="J945"/>
  <c r="BI942"/>
  <c r="BH942"/>
  <c r="BG942"/>
  <c r="BF942"/>
  <c r="BE942"/>
  <c r="T942"/>
  <c r="R942"/>
  <c r="P942"/>
  <c r="BK942"/>
  <c r="J942"/>
  <c r="BI936"/>
  <c r="BH936"/>
  <c r="BG936"/>
  <c r="BF936"/>
  <c r="BE936"/>
  <c r="T936"/>
  <c r="R936"/>
  <c r="P936"/>
  <c r="BK936"/>
  <c r="J936"/>
  <c r="BI925"/>
  <c r="BH925"/>
  <c r="BG925"/>
  <c r="BF925"/>
  <c r="BE925"/>
  <c r="T925"/>
  <c r="R925"/>
  <c r="P925"/>
  <c r="BK925"/>
  <c r="J925"/>
  <c r="BI923"/>
  <c r="BH923"/>
  <c r="BG923"/>
  <c r="BF923"/>
  <c r="BE923"/>
  <c r="T923"/>
  <c r="R923"/>
  <c r="P923"/>
  <c r="BK923"/>
  <c r="J923"/>
  <c r="BI916"/>
  <c r="BH916"/>
  <c r="BG916"/>
  <c r="BF916"/>
  <c r="BE916"/>
  <c r="T916"/>
  <c r="R916"/>
  <c r="P916"/>
  <c r="BK916"/>
  <c r="J916"/>
  <c r="BI914"/>
  <c r="BH914"/>
  <c r="BG914"/>
  <c r="BF914"/>
  <c r="BE914"/>
  <c r="T914"/>
  <c r="R914"/>
  <c r="P914"/>
  <c r="BK914"/>
  <c r="J914"/>
  <c r="BI912"/>
  <c r="BH912"/>
  <c r="BG912"/>
  <c r="BF912"/>
  <c r="BE912"/>
  <c r="T912"/>
  <c r="R912"/>
  <c r="P912"/>
  <c r="BK912"/>
  <c r="J912"/>
  <c r="BI910"/>
  <c r="BH910"/>
  <c r="BG910"/>
  <c r="BF910"/>
  <c r="BE910"/>
  <c r="T910"/>
  <c r="R910"/>
  <c r="P910"/>
  <c r="BK910"/>
  <c r="J910"/>
  <c r="BI894"/>
  <c r="BH894"/>
  <c r="BG894"/>
  <c r="BF894"/>
  <c r="BE894"/>
  <c r="T894"/>
  <c r="R894"/>
  <c r="P894"/>
  <c r="BK894"/>
  <c r="J894"/>
  <c r="BI886"/>
  <c r="BH886"/>
  <c r="BG886"/>
  <c r="BF886"/>
  <c r="BE886"/>
  <c r="T886"/>
  <c r="R886"/>
  <c r="P886"/>
  <c r="BK886"/>
  <c r="J886"/>
  <c r="BI872"/>
  <c r="BH872"/>
  <c r="BG872"/>
  <c r="BF872"/>
  <c r="BE872"/>
  <c r="T872"/>
  <c r="R872"/>
  <c r="P872"/>
  <c r="BK872"/>
  <c r="J872"/>
  <c r="BI869"/>
  <c r="BH869"/>
  <c r="BG869"/>
  <c r="BF869"/>
  <c r="BE869"/>
  <c r="T869"/>
  <c r="R869"/>
  <c r="P869"/>
  <c r="BK869"/>
  <c r="J869"/>
  <c r="BI864"/>
  <c r="BH864"/>
  <c r="BG864"/>
  <c r="BF864"/>
  <c r="BE864"/>
  <c r="T864"/>
  <c r="R864"/>
  <c r="P864"/>
  <c r="BK864"/>
  <c r="J864"/>
  <c r="BI862"/>
  <c r="BH862"/>
  <c r="BG862"/>
  <c r="BF862"/>
  <c r="BE862"/>
  <c r="T862"/>
  <c r="R862"/>
  <c r="P862"/>
  <c r="BK862"/>
  <c r="J862"/>
  <c r="BI861"/>
  <c r="BH861"/>
  <c r="BG861"/>
  <c r="BF861"/>
  <c r="BE861"/>
  <c r="T861"/>
  <c r="R861"/>
  <c r="P861"/>
  <c r="BK861"/>
  <c r="J861"/>
  <c r="BI859"/>
  <c r="BH859"/>
  <c r="BG859"/>
  <c r="BF859"/>
  <c r="BE859"/>
  <c r="T859"/>
  <c r="R859"/>
  <c r="P859"/>
  <c r="BK859"/>
  <c r="J859"/>
  <c r="BI857"/>
  <c r="BH857"/>
  <c r="BG857"/>
  <c r="BF857"/>
  <c r="BE857"/>
  <c r="T857"/>
  <c r="R857"/>
  <c r="P857"/>
  <c r="BK857"/>
  <c r="J857"/>
  <c r="BI856"/>
  <c r="BH856"/>
  <c r="BG856"/>
  <c r="BF856"/>
  <c r="BE856"/>
  <c r="T856"/>
  <c r="R856"/>
  <c r="P856"/>
  <c r="BK856"/>
  <c r="J856"/>
  <c r="BI855"/>
  <c r="BH855"/>
  <c r="BG855"/>
  <c r="BF855"/>
  <c r="BE855"/>
  <c r="T855"/>
  <c r="R855"/>
  <c r="P855"/>
  <c r="BK855"/>
  <c r="J855"/>
  <c r="BI854"/>
  <c r="BH854"/>
  <c r="BG854"/>
  <c r="BF854"/>
  <c r="BE854"/>
  <c r="T854"/>
  <c r="R854"/>
  <c r="P854"/>
  <c r="BK854"/>
  <c r="J854"/>
  <c r="BI852"/>
  <c r="BH852"/>
  <c r="BG852"/>
  <c r="BF852"/>
  <c r="BE852"/>
  <c r="T852"/>
  <c r="R852"/>
  <c r="P852"/>
  <c r="BK852"/>
  <c r="J852"/>
  <c r="BI850"/>
  <c r="BH850"/>
  <c r="BG850"/>
  <c r="BF850"/>
  <c r="BE850"/>
  <c r="T850"/>
  <c r="R850"/>
  <c r="P850"/>
  <c r="BK850"/>
  <c r="J850"/>
  <c r="BI848"/>
  <c r="BH848"/>
  <c r="BG848"/>
  <c r="BF848"/>
  <c r="BE848"/>
  <c r="T848"/>
  <c r="R848"/>
  <c r="P848"/>
  <c r="BK848"/>
  <c r="J848"/>
  <c r="BI846"/>
  <c r="BH846"/>
  <c r="BG846"/>
  <c r="BF846"/>
  <c r="BE846"/>
  <c r="T846"/>
  <c r="R846"/>
  <c r="P846"/>
  <c r="BK846"/>
  <c r="J846"/>
  <c r="BI844"/>
  <c r="BH844"/>
  <c r="BG844"/>
  <c r="BF844"/>
  <c r="BE844"/>
  <c r="T844"/>
  <c r="R844"/>
  <c r="P844"/>
  <c r="BK844"/>
  <c r="J844"/>
  <c r="BI842"/>
  <c r="BH842"/>
  <c r="BG842"/>
  <c r="BF842"/>
  <c r="BE842"/>
  <c r="T842"/>
  <c r="R842"/>
  <c r="P842"/>
  <c r="BK842"/>
  <c r="J842"/>
  <c r="BI841"/>
  <c r="BH841"/>
  <c r="BG841"/>
  <c r="BF841"/>
  <c r="BE841"/>
  <c r="T841"/>
  <c r="R841"/>
  <c r="P841"/>
  <c r="BK841"/>
  <c r="J841"/>
  <c r="BI840"/>
  <c r="BH840"/>
  <c r="BG840"/>
  <c r="BF840"/>
  <c r="BE840"/>
  <c r="T840"/>
  <c r="R840"/>
  <c r="P840"/>
  <c r="BK840"/>
  <c r="J840"/>
  <c r="BI839"/>
  <c r="BH839"/>
  <c r="BG839"/>
  <c r="BF839"/>
  <c r="BE839"/>
  <c r="T839"/>
  <c r="R839"/>
  <c r="P839"/>
  <c r="BK839"/>
  <c r="J839"/>
  <c r="BI838"/>
  <c r="BH838"/>
  <c r="BG838"/>
  <c r="BF838"/>
  <c r="BE838"/>
  <c r="T838"/>
  <c r="R838"/>
  <c r="P838"/>
  <c r="BK838"/>
  <c r="J838"/>
  <c r="BI837"/>
  <c r="BH837"/>
  <c r="BG837"/>
  <c r="BF837"/>
  <c r="BE837"/>
  <c r="T837"/>
  <c r="R837"/>
  <c r="P837"/>
  <c r="BK837"/>
  <c r="J837"/>
  <c r="BI836"/>
  <c r="BH836"/>
  <c r="BG836"/>
  <c r="BF836"/>
  <c r="BE836"/>
  <c r="T836"/>
  <c r="R836"/>
  <c r="P836"/>
  <c r="BK836"/>
  <c r="J836"/>
  <c r="BI835"/>
  <c r="BH835"/>
  <c r="BG835"/>
  <c r="BF835"/>
  <c r="BE835"/>
  <c r="T835"/>
  <c r="R835"/>
  <c r="P835"/>
  <c r="BK835"/>
  <c r="J835"/>
  <c r="BI834"/>
  <c r="BH834"/>
  <c r="BG834"/>
  <c r="BF834"/>
  <c r="BE834"/>
  <c r="T834"/>
  <c r="R834"/>
  <c r="P834"/>
  <c r="BK834"/>
  <c r="J834"/>
  <c r="BI833"/>
  <c r="BH833"/>
  <c r="BG833"/>
  <c r="BF833"/>
  <c r="BE833"/>
  <c r="T833"/>
  <c r="R833"/>
  <c r="P833"/>
  <c r="BK833"/>
  <c r="J833"/>
  <c r="BI826"/>
  <c r="BH826"/>
  <c r="BG826"/>
  <c r="BF826"/>
  <c r="BE826"/>
  <c r="T826"/>
  <c r="T825" s="1"/>
  <c r="R826"/>
  <c r="R825" s="1"/>
  <c r="P826"/>
  <c r="P825" s="1"/>
  <c r="BK826"/>
  <c r="BK825" s="1"/>
  <c r="J825" s="1"/>
  <c r="J74" s="1"/>
  <c r="J826"/>
  <c r="BI824"/>
  <c r="BH824"/>
  <c r="BG824"/>
  <c r="BF824"/>
  <c r="T824"/>
  <c r="R824"/>
  <c r="P824"/>
  <c r="BK824"/>
  <c r="J824"/>
  <c r="BE824" s="1"/>
  <c r="BI822"/>
  <c r="BH822"/>
  <c r="BG822"/>
  <c r="BF822"/>
  <c r="T822"/>
  <c r="R822"/>
  <c r="P822"/>
  <c r="BK822"/>
  <c r="J822"/>
  <c r="BE822" s="1"/>
  <c r="BI821"/>
  <c r="BH821"/>
  <c r="BG821"/>
  <c r="BF821"/>
  <c r="T821"/>
  <c r="R821"/>
  <c r="P821"/>
  <c r="BK821"/>
  <c r="J821"/>
  <c r="BE821" s="1"/>
  <c r="BI820"/>
  <c r="BH820"/>
  <c r="BG820"/>
  <c r="BF820"/>
  <c r="T820"/>
  <c r="R820"/>
  <c r="P820"/>
  <c r="BK820"/>
  <c r="J820"/>
  <c r="BE820" s="1"/>
  <c r="BI819"/>
  <c r="BH819"/>
  <c r="BG819"/>
  <c r="BF819"/>
  <c r="T819"/>
  <c r="R819"/>
  <c r="P819"/>
  <c r="BK819"/>
  <c r="J819"/>
  <c r="BE819" s="1"/>
  <c r="BI818"/>
  <c r="BH818"/>
  <c r="BG818"/>
  <c r="BF818"/>
  <c r="T818"/>
  <c r="R818"/>
  <c r="P818"/>
  <c r="BK818"/>
  <c r="J818"/>
  <c r="BE818" s="1"/>
  <c r="BI817"/>
  <c r="BH817"/>
  <c r="BG817"/>
  <c r="BF817"/>
  <c r="T817"/>
  <c r="T816" s="1"/>
  <c r="R817"/>
  <c r="R816" s="1"/>
  <c r="P817"/>
  <c r="P816" s="1"/>
  <c r="BK817"/>
  <c r="BK816" s="1"/>
  <c r="J816" s="1"/>
  <c r="J73" s="1"/>
  <c r="J817"/>
  <c r="BE817" s="1"/>
  <c r="BI813"/>
  <c r="BH813"/>
  <c r="BG813"/>
  <c r="BF813"/>
  <c r="BE813"/>
  <c r="T813"/>
  <c r="R813"/>
  <c r="P813"/>
  <c r="BK813"/>
  <c r="J813"/>
  <c r="BI812"/>
  <c r="BH812"/>
  <c r="BG812"/>
  <c r="BF812"/>
  <c r="BE812"/>
  <c r="T812"/>
  <c r="R812"/>
  <c r="P812"/>
  <c r="BK812"/>
  <c r="J812"/>
  <c r="BI810"/>
  <c r="BH810"/>
  <c r="BG810"/>
  <c r="BF810"/>
  <c r="BE810"/>
  <c r="T810"/>
  <c r="R810"/>
  <c r="P810"/>
  <c r="BK810"/>
  <c r="J810"/>
  <c r="BI809"/>
  <c r="BH809"/>
  <c r="BG809"/>
  <c r="BF809"/>
  <c r="BE809"/>
  <c r="T809"/>
  <c r="R809"/>
  <c r="P809"/>
  <c r="BK809"/>
  <c r="J809"/>
  <c r="BI808"/>
  <c r="BH808"/>
  <c r="BG808"/>
  <c r="BF808"/>
  <c r="BE808"/>
  <c r="T808"/>
  <c r="R808"/>
  <c r="P808"/>
  <c r="BK808"/>
  <c r="J808"/>
  <c r="BI806"/>
  <c r="BH806"/>
  <c r="BG806"/>
  <c r="BF806"/>
  <c r="BE806"/>
  <c r="T806"/>
  <c r="R806"/>
  <c r="P806"/>
  <c r="BK806"/>
  <c r="J806"/>
  <c r="BI805"/>
  <c r="BH805"/>
  <c r="BG805"/>
  <c r="BF805"/>
  <c r="BE805"/>
  <c r="T805"/>
  <c r="R805"/>
  <c r="P805"/>
  <c r="BK805"/>
  <c r="J805"/>
  <c r="BI804"/>
  <c r="BH804"/>
  <c r="BG804"/>
  <c r="BF804"/>
  <c r="BE804"/>
  <c r="T804"/>
  <c r="R804"/>
  <c r="P804"/>
  <c r="BK804"/>
  <c r="J804"/>
  <c r="BI802"/>
  <c r="BH802"/>
  <c r="BG802"/>
  <c r="BF802"/>
  <c r="BE802"/>
  <c r="T802"/>
  <c r="R802"/>
  <c r="P802"/>
  <c r="BK802"/>
  <c r="J802"/>
  <c r="BI799"/>
  <c r="BH799"/>
  <c r="BG799"/>
  <c r="BF799"/>
  <c r="BE799"/>
  <c r="T799"/>
  <c r="T798" s="1"/>
  <c r="R799"/>
  <c r="R798" s="1"/>
  <c r="P799"/>
  <c r="P798" s="1"/>
  <c r="BK799"/>
  <c r="BK798" s="1"/>
  <c r="J798" s="1"/>
  <c r="J72" s="1"/>
  <c r="J799"/>
  <c r="BI787"/>
  <c r="BH787"/>
  <c r="BG787"/>
  <c r="BF787"/>
  <c r="T787"/>
  <c r="R787"/>
  <c r="P787"/>
  <c r="BK787"/>
  <c r="J787"/>
  <c r="BE787" s="1"/>
  <c r="BI784"/>
  <c r="BH784"/>
  <c r="BG784"/>
  <c r="BF784"/>
  <c r="T784"/>
  <c r="T783" s="1"/>
  <c r="R784"/>
  <c r="R783" s="1"/>
  <c r="P784"/>
  <c r="P783" s="1"/>
  <c r="BK784"/>
  <c r="BK783" s="1"/>
  <c r="J783" s="1"/>
  <c r="J71" s="1"/>
  <c r="J784"/>
  <c r="BE784" s="1"/>
  <c r="BI782"/>
  <c r="BH782"/>
  <c r="BG782"/>
  <c r="BF782"/>
  <c r="BE782"/>
  <c r="T782"/>
  <c r="R782"/>
  <c r="P782"/>
  <c r="BK782"/>
  <c r="J782"/>
  <c r="BI781"/>
  <c r="BH781"/>
  <c r="BG781"/>
  <c r="BF781"/>
  <c r="BE781"/>
  <c r="T781"/>
  <c r="R781"/>
  <c r="P781"/>
  <c r="BK781"/>
  <c r="J781"/>
  <c r="BI780"/>
  <c r="BH780"/>
  <c r="BG780"/>
  <c r="BF780"/>
  <c r="BE780"/>
  <c r="T780"/>
  <c r="R780"/>
  <c r="P780"/>
  <c r="BK780"/>
  <c r="J780"/>
  <c r="BI779"/>
  <c r="BH779"/>
  <c r="BG779"/>
  <c r="BF779"/>
  <c r="BE779"/>
  <c r="T779"/>
  <c r="R779"/>
  <c r="P779"/>
  <c r="BK779"/>
  <c r="J779"/>
  <c r="BI778"/>
  <c r="BH778"/>
  <c r="BG778"/>
  <c r="BF778"/>
  <c r="BE778"/>
  <c r="T778"/>
  <c r="R778"/>
  <c r="P778"/>
  <c r="BK778"/>
  <c r="J778"/>
  <c r="BI777"/>
  <c r="BH777"/>
  <c r="BG777"/>
  <c r="BF777"/>
  <c r="BE777"/>
  <c r="T777"/>
  <c r="R777"/>
  <c r="P777"/>
  <c r="BK777"/>
  <c r="J777"/>
  <c r="BI775"/>
  <c r="BH775"/>
  <c r="BG775"/>
  <c r="BF775"/>
  <c r="BE775"/>
  <c r="T775"/>
  <c r="R775"/>
  <c r="P775"/>
  <c r="BK775"/>
  <c r="J775"/>
  <c r="BI774"/>
  <c r="BH774"/>
  <c r="BG774"/>
  <c r="BF774"/>
  <c r="BE774"/>
  <c r="T774"/>
  <c r="R774"/>
  <c r="P774"/>
  <c r="BK774"/>
  <c r="J774"/>
  <c r="BI772"/>
  <c r="BH772"/>
  <c r="BG772"/>
  <c r="BF772"/>
  <c r="BE772"/>
  <c r="T772"/>
  <c r="R772"/>
  <c r="P772"/>
  <c r="BK772"/>
  <c r="J772"/>
  <c r="BI770"/>
  <c r="BH770"/>
  <c r="BG770"/>
  <c r="BF770"/>
  <c r="BE770"/>
  <c r="T770"/>
  <c r="R770"/>
  <c r="P770"/>
  <c r="BK770"/>
  <c r="J770"/>
  <c r="BI768"/>
  <c r="BH768"/>
  <c r="BG768"/>
  <c r="BF768"/>
  <c r="BE768"/>
  <c r="T768"/>
  <c r="R768"/>
  <c r="P768"/>
  <c r="BK768"/>
  <c r="J768"/>
  <c r="BI766"/>
  <c r="BH766"/>
  <c r="BG766"/>
  <c r="BF766"/>
  <c r="BE766"/>
  <c r="T766"/>
  <c r="R766"/>
  <c r="P766"/>
  <c r="BK766"/>
  <c r="J766"/>
  <c r="BI765"/>
  <c r="BH765"/>
  <c r="BG765"/>
  <c r="BF765"/>
  <c r="BE765"/>
  <c r="T765"/>
  <c r="R765"/>
  <c r="P765"/>
  <c r="BK765"/>
  <c r="J765"/>
  <c r="BI764"/>
  <c r="BH764"/>
  <c r="BG764"/>
  <c r="BF764"/>
  <c r="BE764"/>
  <c r="T764"/>
  <c r="R764"/>
  <c r="P764"/>
  <c r="BK764"/>
  <c r="J764"/>
  <c r="BI761"/>
  <c r="BH761"/>
  <c r="BG761"/>
  <c r="BF761"/>
  <c r="BE761"/>
  <c r="T761"/>
  <c r="R761"/>
  <c r="P761"/>
  <c r="BK761"/>
  <c r="J761"/>
  <c r="BI759"/>
  <c r="BH759"/>
  <c r="BG759"/>
  <c r="BF759"/>
  <c r="BE759"/>
  <c r="T759"/>
  <c r="R759"/>
  <c r="P759"/>
  <c r="BK759"/>
  <c r="J759"/>
  <c r="BI757"/>
  <c r="BH757"/>
  <c r="BG757"/>
  <c r="BF757"/>
  <c r="BE757"/>
  <c r="T757"/>
  <c r="R757"/>
  <c r="P757"/>
  <c r="BK757"/>
  <c r="J757"/>
  <c r="BI755"/>
  <c r="BH755"/>
  <c r="BG755"/>
  <c r="BF755"/>
  <c r="BE755"/>
  <c r="T755"/>
  <c r="R755"/>
  <c r="P755"/>
  <c r="BK755"/>
  <c r="J755"/>
  <c r="BI753"/>
  <c r="BH753"/>
  <c r="BG753"/>
  <c r="BF753"/>
  <c r="BE753"/>
  <c r="T753"/>
  <c r="R753"/>
  <c r="P753"/>
  <c r="BK753"/>
  <c r="J753"/>
  <c r="BI750"/>
  <c r="BH750"/>
  <c r="BG750"/>
  <c r="BF750"/>
  <c r="BE750"/>
  <c r="T750"/>
  <c r="R750"/>
  <c r="P750"/>
  <c r="BK750"/>
  <c r="J750"/>
  <c r="BI749"/>
  <c r="BH749"/>
  <c r="BG749"/>
  <c r="BF749"/>
  <c r="BE749"/>
  <c r="T749"/>
  <c r="R749"/>
  <c r="P749"/>
  <c r="BK749"/>
  <c r="J749"/>
  <c r="BI748"/>
  <c r="BH748"/>
  <c r="BG748"/>
  <c r="BF748"/>
  <c r="BE748"/>
  <c r="T748"/>
  <c r="R748"/>
  <c r="P748"/>
  <c r="BK748"/>
  <c r="J748"/>
  <c r="BI745"/>
  <c r="BH745"/>
  <c r="BG745"/>
  <c r="BF745"/>
  <c r="BE745"/>
  <c r="T745"/>
  <c r="R745"/>
  <c r="P745"/>
  <c r="BK745"/>
  <c r="J745"/>
  <c r="BI743"/>
  <c r="BH743"/>
  <c r="BG743"/>
  <c r="BF743"/>
  <c r="BE743"/>
  <c r="T743"/>
  <c r="R743"/>
  <c r="P743"/>
  <c r="BK743"/>
  <c r="J743"/>
  <c r="BI741"/>
  <c r="BH741"/>
  <c r="BG741"/>
  <c r="BF741"/>
  <c r="BE741"/>
  <c r="T741"/>
  <c r="R741"/>
  <c r="P741"/>
  <c r="BK741"/>
  <c r="J741"/>
  <c r="BI737"/>
  <c r="BH737"/>
  <c r="BG737"/>
  <c r="BF737"/>
  <c r="BE737"/>
  <c r="T737"/>
  <c r="T736" s="1"/>
  <c r="R737"/>
  <c r="R736" s="1"/>
  <c r="P737"/>
  <c r="P736" s="1"/>
  <c r="BK737"/>
  <c r="BK736" s="1"/>
  <c r="J736" s="1"/>
  <c r="J70" s="1"/>
  <c r="J737"/>
  <c r="BI735"/>
  <c r="BH735"/>
  <c r="BG735"/>
  <c r="BF735"/>
  <c r="T735"/>
  <c r="R735"/>
  <c r="P735"/>
  <c r="BK735"/>
  <c r="J735"/>
  <c r="BE735" s="1"/>
  <c r="BI734"/>
  <c r="BH734"/>
  <c r="BG734"/>
  <c r="BF734"/>
  <c r="T734"/>
  <c r="R734"/>
  <c r="P734"/>
  <c r="BK734"/>
  <c r="J734"/>
  <c r="BE734" s="1"/>
  <c r="BI733"/>
  <c r="BH733"/>
  <c r="BG733"/>
  <c r="BF733"/>
  <c r="T733"/>
  <c r="R733"/>
  <c r="P733"/>
  <c r="BK733"/>
  <c r="J733"/>
  <c r="BE733" s="1"/>
  <c r="BI729"/>
  <c r="BH729"/>
  <c r="BG729"/>
  <c r="BF729"/>
  <c r="T729"/>
  <c r="R729"/>
  <c r="P729"/>
  <c r="BK729"/>
  <c r="J729"/>
  <c r="BE729" s="1"/>
  <c r="BI728"/>
  <c r="BH728"/>
  <c r="BG728"/>
  <c r="BF728"/>
  <c r="T728"/>
  <c r="R728"/>
  <c r="P728"/>
  <c r="BK728"/>
  <c r="J728"/>
  <c r="BE728" s="1"/>
  <c r="BI726"/>
  <c r="BH726"/>
  <c r="BG726"/>
  <c r="BF726"/>
  <c r="T726"/>
  <c r="R726"/>
  <c r="P726"/>
  <c r="BK726"/>
  <c r="J726"/>
  <c r="BE726" s="1"/>
  <c r="BI724"/>
  <c r="BH724"/>
  <c r="BG724"/>
  <c r="BF724"/>
  <c r="T724"/>
  <c r="R724"/>
  <c r="P724"/>
  <c r="BK724"/>
  <c r="J724"/>
  <c r="BE724" s="1"/>
  <c r="BI722"/>
  <c r="BH722"/>
  <c r="BG722"/>
  <c r="BF722"/>
  <c r="T722"/>
  <c r="R722"/>
  <c r="P722"/>
  <c r="BK722"/>
  <c r="J722"/>
  <c r="BE722" s="1"/>
  <c r="BI720"/>
  <c r="BH720"/>
  <c r="BG720"/>
  <c r="BF720"/>
  <c r="T720"/>
  <c r="R720"/>
  <c r="P720"/>
  <c r="BK720"/>
  <c r="J720"/>
  <c r="BE720" s="1"/>
  <c r="BI717"/>
  <c r="BH717"/>
  <c r="BG717"/>
  <c r="BF717"/>
  <c r="T717"/>
  <c r="R717"/>
  <c r="P717"/>
  <c r="BK717"/>
  <c r="J717"/>
  <c r="BE717" s="1"/>
  <c r="BI716"/>
  <c r="BH716"/>
  <c r="BG716"/>
  <c r="BF716"/>
  <c r="T716"/>
  <c r="R716"/>
  <c r="P716"/>
  <c r="BK716"/>
  <c r="J716"/>
  <c r="BE716" s="1"/>
  <c r="BI714"/>
  <c r="BH714"/>
  <c r="BG714"/>
  <c r="BF714"/>
  <c r="T714"/>
  <c r="R714"/>
  <c r="P714"/>
  <c r="BK714"/>
  <c r="J714"/>
  <c r="BE714" s="1"/>
  <c r="BI711"/>
  <c r="BH711"/>
  <c r="BG711"/>
  <c r="BF711"/>
  <c r="T711"/>
  <c r="R711"/>
  <c r="P711"/>
  <c r="BK711"/>
  <c r="J711"/>
  <c r="BE711" s="1"/>
  <c r="BI710"/>
  <c r="BH710"/>
  <c r="BG710"/>
  <c r="BF710"/>
  <c r="T710"/>
  <c r="R710"/>
  <c r="P710"/>
  <c r="BK710"/>
  <c r="J710"/>
  <c r="BE710" s="1"/>
  <c r="BI709"/>
  <c r="BH709"/>
  <c r="BG709"/>
  <c r="BF709"/>
  <c r="T709"/>
  <c r="R709"/>
  <c r="P709"/>
  <c r="BK709"/>
  <c r="J709"/>
  <c r="BE709" s="1"/>
  <c r="BI708"/>
  <c r="BH708"/>
  <c r="BG708"/>
  <c r="BF708"/>
  <c r="T708"/>
  <c r="R708"/>
  <c r="P708"/>
  <c r="BK708"/>
  <c r="J708"/>
  <c r="BE708" s="1"/>
  <c r="BI706"/>
  <c r="BH706"/>
  <c r="BG706"/>
  <c r="BF706"/>
  <c r="T706"/>
  <c r="R706"/>
  <c r="P706"/>
  <c r="BK706"/>
  <c r="J706"/>
  <c r="BE706" s="1"/>
  <c r="BI705"/>
  <c r="BH705"/>
  <c r="BG705"/>
  <c r="BF705"/>
  <c r="T705"/>
  <c r="R705"/>
  <c r="P705"/>
  <c r="BK705"/>
  <c r="J705"/>
  <c r="BE705" s="1"/>
  <c r="BI702"/>
  <c r="BH702"/>
  <c r="BG702"/>
  <c r="BF702"/>
  <c r="T702"/>
  <c r="T701" s="1"/>
  <c r="R702"/>
  <c r="R701" s="1"/>
  <c r="P702"/>
  <c r="P701" s="1"/>
  <c r="BK702"/>
  <c r="BK701" s="1"/>
  <c r="J701" s="1"/>
  <c r="J69" s="1"/>
  <c r="J702"/>
  <c r="BE702" s="1"/>
  <c r="BI700"/>
  <c r="BH700"/>
  <c r="BG700"/>
  <c r="BF700"/>
  <c r="BE700"/>
  <c r="T700"/>
  <c r="R700"/>
  <c r="P700"/>
  <c r="BK700"/>
  <c r="J700"/>
  <c r="BI699"/>
  <c r="BH699"/>
  <c r="BG699"/>
  <c r="BF699"/>
  <c r="BE699"/>
  <c r="T699"/>
  <c r="R699"/>
  <c r="P699"/>
  <c r="BK699"/>
  <c r="J699"/>
  <c r="BI698"/>
  <c r="BH698"/>
  <c r="BG698"/>
  <c r="BF698"/>
  <c r="BE698"/>
  <c r="T698"/>
  <c r="R698"/>
  <c r="P698"/>
  <c r="BK698"/>
  <c r="J698"/>
  <c r="BI697"/>
  <c r="BH697"/>
  <c r="BG697"/>
  <c r="BF697"/>
  <c r="BE697"/>
  <c r="T697"/>
  <c r="R697"/>
  <c r="P697"/>
  <c r="BK697"/>
  <c r="J697"/>
  <c r="BI696"/>
  <c r="BH696"/>
  <c r="BG696"/>
  <c r="BF696"/>
  <c r="BE696"/>
  <c r="T696"/>
  <c r="R696"/>
  <c r="P696"/>
  <c r="BK696"/>
  <c r="J696"/>
  <c r="BI695"/>
  <c r="BH695"/>
  <c r="BG695"/>
  <c r="BF695"/>
  <c r="BE695"/>
  <c r="T695"/>
  <c r="R695"/>
  <c r="P695"/>
  <c r="BK695"/>
  <c r="J695"/>
  <c r="BI690"/>
  <c r="BH690"/>
  <c r="BG690"/>
  <c r="BF690"/>
  <c r="BE690"/>
  <c r="T690"/>
  <c r="R690"/>
  <c r="P690"/>
  <c r="BK690"/>
  <c r="J690"/>
  <c r="BI689"/>
  <c r="BH689"/>
  <c r="BG689"/>
  <c r="BF689"/>
  <c r="BE689"/>
  <c r="T689"/>
  <c r="R689"/>
  <c r="P689"/>
  <c r="BK689"/>
  <c r="J689"/>
  <c r="BI684"/>
  <c r="BH684"/>
  <c r="BG684"/>
  <c r="BF684"/>
  <c r="BE684"/>
  <c r="T684"/>
  <c r="R684"/>
  <c r="P684"/>
  <c r="BK684"/>
  <c r="J684"/>
  <c r="BI683"/>
  <c r="BH683"/>
  <c r="BG683"/>
  <c r="BF683"/>
  <c r="BE683"/>
  <c r="T683"/>
  <c r="R683"/>
  <c r="P683"/>
  <c r="BK683"/>
  <c r="J683"/>
  <c r="BI680"/>
  <c r="BH680"/>
  <c r="BG680"/>
  <c r="BF680"/>
  <c r="BE680"/>
  <c r="T680"/>
  <c r="T679" s="1"/>
  <c r="R680"/>
  <c r="R679" s="1"/>
  <c r="P680"/>
  <c r="P679" s="1"/>
  <c r="BK680"/>
  <c r="BK679" s="1"/>
  <c r="J679" s="1"/>
  <c r="J68" s="1"/>
  <c r="J680"/>
  <c r="BI676"/>
  <c r="BH676"/>
  <c r="BG676"/>
  <c r="BF676"/>
  <c r="T676"/>
  <c r="R676"/>
  <c r="P676"/>
  <c r="BK676"/>
  <c r="J676"/>
  <c r="BE676" s="1"/>
  <c r="BI671"/>
  <c r="BH671"/>
  <c r="BG671"/>
  <c r="BF671"/>
  <c r="T671"/>
  <c r="R671"/>
  <c r="P671"/>
  <c r="BK671"/>
  <c r="J671"/>
  <c r="BE671" s="1"/>
  <c r="BI666"/>
  <c r="BH666"/>
  <c r="BG666"/>
  <c r="BF666"/>
  <c r="T666"/>
  <c r="R666"/>
  <c r="P666"/>
  <c r="BK666"/>
  <c r="J666"/>
  <c r="BE666" s="1"/>
  <c r="BI662"/>
  <c r="BH662"/>
  <c r="BG662"/>
  <c r="BF662"/>
  <c r="T662"/>
  <c r="R662"/>
  <c r="P662"/>
  <c r="BK662"/>
  <c r="J662"/>
  <c r="BE662" s="1"/>
  <c r="BI657"/>
  <c r="BH657"/>
  <c r="BG657"/>
  <c r="BF657"/>
  <c r="T657"/>
  <c r="R657"/>
  <c r="P657"/>
  <c r="BK657"/>
  <c r="J657"/>
  <c r="BE657" s="1"/>
  <c r="BI652"/>
  <c r="BH652"/>
  <c r="BG652"/>
  <c r="BF652"/>
  <c r="T652"/>
  <c r="R652"/>
  <c r="P652"/>
  <c r="BK652"/>
  <c r="J652"/>
  <c r="BE652" s="1"/>
  <c r="BI647"/>
  <c r="BH647"/>
  <c r="BG647"/>
  <c r="BF647"/>
  <c r="T647"/>
  <c r="R647"/>
  <c r="P647"/>
  <c r="BK647"/>
  <c r="J647"/>
  <c r="BE647" s="1"/>
  <c r="BI646"/>
  <c r="BH646"/>
  <c r="BG646"/>
  <c r="BF646"/>
  <c r="T646"/>
  <c r="R646"/>
  <c r="P646"/>
  <c r="BK646"/>
  <c r="J646"/>
  <c r="BE646" s="1"/>
  <c r="BI645"/>
  <c r="BH645"/>
  <c r="BG645"/>
  <c r="BF645"/>
  <c r="T645"/>
  <c r="R645"/>
  <c r="P645"/>
  <c r="BK645"/>
  <c r="J645"/>
  <c r="BE645" s="1"/>
  <c r="BI639"/>
  <c r="BH639"/>
  <c r="BG639"/>
  <c r="BF639"/>
  <c r="T639"/>
  <c r="R639"/>
  <c r="P639"/>
  <c r="BK639"/>
  <c r="J639"/>
  <c r="BE639" s="1"/>
  <c r="BI636"/>
  <c r="BH636"/>
  <c r="BG636"/>
  <c r="BF636"/>
  <c r="T636"/>
  <c r="T635" s="1"/>
  <c r="R636"/>
  <c r="R635" s="1"/>
  <c r="P636"/>
  <c r="P635" s="1"/>
  <c r="BK636"/>
  <c r="BK635" s="1"/>
  <c r="J635" s="1"/>
  <c r="J67" s="1"/>
  <c r="J636"/>
  <c r="BE636" s="1"/>
  <c r="BI634"/>
  <c r="BH634"/>
  <c r="BG634"/>
  <c r="BF634"/>
  <c r="BE634"/>
  <c r="T634"/>
  <c r="R634"/>
  <c r="P634"/>
  <c r="BK634"/>
  <c r="J634"/>
  <c r="BI633"/>
  <c r="BH633"/>
  <c r="BG633"/>
  <c r="BF633"/>
  <c r="BE633"/>
  <c r="T633"/>
  <c r="R633"/>
  <c r="P633"/>
  <c r="BK633"/>
  <c r="J633"/>
  <c r="BI632"/>
  <c r="BH632"/>
  <c r="BG632"/>
  <c r="BF632"/>
  <c r="BE632"/>
  <c r="T632"/>
  <c r="R632"/>
  <c r="P632"/>
  <c r="BK632"/>
  <c r="J632"/>
  <c r="BI631"/>
  <c r="BH631"/>
  <c r="BG631"/>
  <c r="BF631"/>
  <c r="BE631"/>
  <c r="T631"/>
  <c r="R631"/>
  <c r="P631"/>
  <c r="BK631"/>
  <c r="J631"/>
  <c r="BI616"/>
  <c r="BH616"/>
  <c r="BG616"/>
  <c r="BF616"/>
  <c r="BE616"/>
  <c r="T616"/>
  <c r="R616"/>
  <c r="P616"/>
  <c r="BK616"/>
  <c r="J616"/>
  <c r="BI614"/>
  <c r="BH614"/>
  <c r="BG614"/>
  <c r="BF614"/>
  <c r="BE614"/>
  <c r="T614"/>
  <c r="R614"/>
  <c r="P614"/>
  <c r="BK614"/>
  <c r="J614"/>
  <c r="BI612"/>
  <c r="BH612"/>
  <c r="BG612"/>
  <c r="BF612"/>
  <c r="BE612"/>
  <c r="T612"/>
  <c r="R612"/>
  <c r="P612"/>
  <c r="BK612"/>
  <c r="J612"/>
  <c r="BI610"/>
  <c r="BH610"/>
  <c r="BG610"/>
  <c r="BF610"/>
  <c r="BE610"/>
  <c r="T610"/>
  <c r="R610"/>
  <c r="P610"/>
  <c r="BK610"/>
  <c r="J610"/>
  <c r="BI603"/>
  <c r="BH603"/>
  <c r="BG603"/>
  <c r="BF603"/>
  <c r="BE603"/>
  <c r="T603"/>
  <c r="R603"/>
  <c r="P603"/>
  <c r="BK603"/>
  <c r="J603"/>
  <c r="BI600"/>
  <c r="BH600"/>
  <c r="BG600"/>
  <c r="BF600"/>
  <c r="BE600"/>
  <c r="T600"/>
  <c r="R600"/>
  <c r="P600"/>
  <c r="BK600"/>
  <c r="J600"/>
  <c r="BI599"/>
  <c r="BH599"/>
  <c r="BG599"/>
  <c r="BF599"/>
  <c r="BE599"/>
  <c r="T599"/>
  <c r="R599"/>
  <c r="P599"/>
  <c r="BK599"/>
  <c r="J599"/>
  <c r="BI597"/>
  <c r="BH597"/>
  <c r="BG597"/>
  <c r="BF597"/>
  <c r="BE597"/>
  <c r="T597"/>
  <c r="R597"/>
  <c r="P597"/>
  <c r="BK597"/>
  <c r="J597"/>
  <c r="BI591"/>
  <c r="BH591"/>
  <c r="BG591"/>
  <c r="BF591"/>
  <c r="BE591"/>
  <c r="T591"/>
  <c r="R591"/>
  <c r="P591"/>
  <c r="BK591"/>
  <c r="J591"/>
  <c r="BI588"/>
  <c r="BH588"/>
  <c r="BG588"/>
  <c r="BF588"/>
  <c r="BE588"/>
  <c r="T588"/>
  <c r="R588"/>
  <c r="P588"/>
  <c r="BK588"/>
  <c r="J588"/>
  <c r="BI585"/>
  <c r="BH585"/>
  <c r="BG585"/>
  <c r="BF585"/>
  <c r="BE585"/>
  <c r="T585"/>
  <c r="R585"/>
  <c r="P585"/>
  <c r="BK585"/>
  <c r="J585"/>
  <c r="BI582"/>
  <c r="BH582"/>
  <c r="BG582"/>
  <c r="BF582"/>
  <c r="BE582"/>
  <c r="T582"/>
  <c r="R582"/>
  <c r="P582"/>
  <c r="BK582"/>
  <c r="J582"/>
  <c r="BI571"/>
  <c r="BH571"/>
  <c r="BG571"/>
  <c r="BF571"/>
  <c r="BE571"/>
  <c r="T571"/>
  <c r="R571"/>
  <c r="P571"/>
  <c r="BK571"/>
  <c r="J571"/>
  <c r="BI569"/>
  <c r="BH569"/>
  <c r="BG569"/>
  <c r="BF569"/>
  <c r="BE569"/>
  <c r="T569"/>
  <c r="R569"/>
  <c r="P569"/>
  <c r="BK569"/>
  <c r="J569"/>
  <c r="BI558"/>
  <c r="BH558"/>
  <c r="BG558"/>
  <c r="BF558"/>
  <c r="BE558"/>
  <c r="T558"/>
  <c r="R558"/>
  <c r="P558"/>
  <c r="BK558"/>
  <c r="J558"/>
  <c r="BI556"/>
  <c r="BH556"/>
  <c r="BG556"/>
  <c r="BF556"/>
  <c r="BE556"/>
  <c r="T556"/>
  <c r="R556"/>
  <c r="P556"/>
  <c r="BK556"/>
  <c r="J556"/>
  <c r="BI554"/>
  <c r="BH554"/>
  <c r="BG554"/>
  <c r="BF554"/>
  <c r="BE554"/>
  <c r="T554"/>
  <c r="R554"/>
  <c r="P554"/>
  <c r="BK554"/>
  <c r="J554"/>
  <c r="BI553"/>
  <c r="BH553"/>
  <c r="BG553"/>
  <c r="BF553"/>
  <c r="BE553"/>
  <c r="T553"/>
  <c r="R553"/>
  <c r="P553"/>
  <c r="BK553"/>
  <c r="J553"/>
  <c r="BI551"/>
  <c r="BH551"/>
  <c r="BG551"/>
  <c r="BF551"/>
  <c r="BE551"/>
  <c r="T551"/>
  <c r="T550" s="1"/>
  <c r="R551"/>
  <c r="R550" s="1"/>
  <c r="P551"/>
  <c r="P550" s="1"/>
  <c r="BK551"/>
  <c r="BK550" s="1"/>
  <c r="J550" s="1"/>
  <c r="J66" s="1"/>
  <c r="J551"/>
  <c r="BI547"/>
  <c r="BH547"/>
  <c r="BG547"/>
  <c r="BF547"/>
  <c r="T547"/>
  <c r="R547"/>
  <c r="P547"/>
  <c r="BK547"/>
  <c r="J547"/>
  <c r="BE547" s="1"/>
  <c r="BI544"/>
  <c r="BH544"/>
  <c r="BG544"/>
  <c r="BF544"/>
  <c r="T544"/>
  <c r="R544"/>
  <c r="P544"/>
  <c r="BK544"/>
  <c r="J544"/>
  <c r="BE544" s="1"/>
  <c r="BI540"/>
  <c r="BH540"/>
  <c r="BG540"/>
  <c r="BF540"/>
  <c r="T540"/>
  <c r="R540"/>
  <c r="P540"/>
  <c r="BK540"/>
  <c r="J540"/>
  <c r="BE540" s="1"/>
  <c r="BI538"/>
  <c r="BH538"/>
  <c r="BG538"/>
  <c r="BF538"/>
  <c r="T538"/>
  <c r="R538"/>
  <c r="P538"/>
  <c r="BK538"/>
  <c r="J538"/>
  <c r="BE538" s="1"/>
  <c r="BI528"/>
  <c r="BH528"/>
  <c r="BG528"/>
  <c r="BF528"/>
  <c r="T528"/>
  <c r="R528"/>
  <c r="P528"/>
  <c r="BK528"/>
  <c r="J528"/>
  <c r="BE528" s="1"/>
  <c r="BI460"/>
  <c r="BH460"/>
  <c r="BG460"/>
  <c r="BF460"/>
  <c r="T460"/>
  <c r="R460"/>
  <c r="P460"/>
  <c r="BK460"/>
  <c r="J460"/>
  <c r="BE460" s="1"/>
  <c r="BI457"/>
  <c r="BH457"/>
  <c r="BG457"/>
  <c r="BF457"/>
  <c r="T457"/>
  <c r="R457"/>
  <c r="P457"/>
  <c r="BK457"/>
  <c r="J457"/>
  <c r="BE457" s="1"/>
  <c r="BI452"/>
  <c r="BH452"/>
  <c r="BG452"/>
  <c r="BF452"/>
  <c r="T452"/>
  <c r="R452"/>
  <c r="P452"/>
  <c r="BK452"/>
  <c r="J452"/>
  <c r="BE452" s="1"/>
  <c r="BI450"/>
  <c r="BH450"/>
  <c r="BG450"/>
  <c r="BF450"/>
  <c r="T450"/>
  <c r="R450"/>
  <c r="P450"/>
  <c r="BK450"/>
  <c r="J450"/>
  <c r="BE450" s="1"/>
  <c r="BI437"/>
  <c r="BH437"/>
  <c r="BG437"/>
  <c r="BF437"/>
  <c r="T437"/>
  <c r="R437"/>
  <c r="P437"/>
  <c r="BK437"/>
  <c r="J437"/>
  <c r="BE437" s="1"/>
  <c r="BI435"/>
  <c r="BH435"/>
  <c r="BG435"/>
  <c r="BF435"/>
  <c r="T435"/>
  <c r="R435"/>
  <c r="P435"/>
  <c r="BK435"/>
  <c r="J435"/>
  <c r="BE435" s="1"/>
  <c r="BI433"/>
  <c r="BH433"/>
  <c r="BG433"/>
  <c r="BF433"/>
  <c r="T433"/>
  <c r="R433"/>
  <c r="P433"/>
  <c r="BK433"/>
  <c r="J433"/>
  <c r="BE433" s="1"/>
  <c r="BI430"/>
  <c r="BH430"/>
  <c r="BG430"/>
  <c r="BF430"/>
  <c r="T430"/>
  <c r="R430"/>
  <c r="P430"/>
  <c r="BK430"/>
  <c r="J430"/>
  <c r="BE430" s="1"/>
  <c r="BI429"/>
  <c r="BH429"/>
  <c r="BG429"/>
  <c r="BF429"/>
  <c r="T429"/>
  <c r="R429"/>
  <c r="P429"/>
  <c r="BK429"/>
  <c r="J429"/>
  <c r="BE429" s="1"/>
  <c r="BI428"/>
  <c r="BH428"/>
  <c r="BG428"/>
  <c r="BF428"/>
  <c r="T428"/>
  <c r="R428"/>
  <c r="P428"/>
  <c r="BK428"/>
  <c r="J428"/>
  <c r="BE428" s="1"/>
  <c r="BI427"/>
  <c r="BH427"/>
  <c r="BG427"/>
  <c r="BF427"/>
  <c r="T427"/>
  <c r="R427"/>
  <c r="P427"/>
  <c r="BK427"/>
  <c r="J427"/>
  <c r="BE427" s="1"/>
  <c r="BI422"/>
  <c r="BH422"/>
  <c r="BG422"/>
  <c r="BF422"/>
  <c r="T422"/>
  <c r="T421" s="1"/>
  <c r="R422"/>
  <c r="R421" s="1"/>
  <c r="P422"/>
  <c r="P421" s="1"/>
  <c r="BK422"/>
  <c r="BK421" s="1"/>
  <c r="J421" s="1"/>
  <c r="J65" s="1"/>
  <c r="J422"/>
  <c r="BE422" s="1"/>
  <c r="BI420"/>
  <c r="BH420"/>
  <c r="BG420"/>
  <c r="BF420"/>
  <c r="BE420"/>
  <c r="T420"/>
  <c r="R420"/>
  <c r="P420"/>
  <c r="BK420"/>
  <c r="J420"/>
  <c r="BI419"/>
  <c r="BH419"/>
  <c r="BG419"/>
  <c r="BF419"/>
  <c r="BE419"/>
  <c r="T419"/>
  <c r="R419"/>
  <c r="P419"/>
  <c r="BK419"/>
  <c r="J419"/>
  <c r="BI418"/>
  <c r="BH418"/>
  <c r="BG418"/>
  <c r="BF418"/>
  <c r="BE418"/>
  <c r="T418"/>
  <c r="R418"/>
  <c r="P418"/>
  <c r="BK418"/>
  <c r="J418"/>
  <c r="BI417"/>
  <c r="BH417"/>
  <c r="BG417"/>
  <c r="BF417"/>
  <c r="BE417"/>
  <c r="T417"/>
  <c r="R417"/>
  <c r="P417"/>
  <c r="BK417"/>
  <c r="J417"/>
  <c r="BI415"/>
  <c r="BH415"/>
  <c r="BG415"/>
  <c r="BF415"/>
  <c r="BE415"/>
  <c r="T415"/>
  <c r="R415"/>
  <c r="P415"/>
  <c r="BK415"/>
  <c r="J415"/>
  <c r="BI414"/>
  <c r="BH414"/>
  <c r="BG414"/>
  <c r="BF414"/>
  <c r="BE414"/>
  <c r="T414"/>
  <c r="R414"/>
  <c r="P414"/>
  <c r="BK414"/>
  <c r="J414"/>
  <c r="BI413"/>
  <c r="BH413"/>
  <c r="BG413"/>
  <c r="BF413"/>
  <c r="BE413"/>
  <c r="T413"/>
  <c r="R413"/>
  <c r="P413"/>
  <c r="BK413"/>
  <c r="J413"/>
  <c r="BI411"/>
  <c r="BH411"/>
  <c r="BG411"/>
  <c r="BF411"/>
  <c r="BE411"/>
  <c r="T411"/>
  <c r="R411"/>
  <c r="P411"/>
  <c r="BK411"/>
  <c r="J411"/>
  <c r="BI408"/>
  <c r="BH408"/>
  <c r="BG408"/>
  <c r="BF408"/>
  <c r="BE408"/>
  <c r="T408"/>
  <c r="R408"/>
  <c r="P408"/>
  <c r="BK408"/>
  <c r="J408"/>
  <c r="BI406"/>
  <c r="BH406"/>
  <c r="BG406"/>
  <c r="BF406"/>
  <c r="BE406"/>
  <c r="T406"/>
  <c r="R406"/>
  <c r="P406"/>
  <c r="BK406"/>
  <c r="J406"/>
  <c r="BI405"/>
  <c r="BH405"/>
  <c r="BG405"/>
  <c r="BF405"/>
  <c r="BE405"/>
  <c r="T405"/>
  <c r="R405"/>
  <c r="P405"/>
  <c r="BK405"/>
  <c r="J405"/>
  <c r="BI404"/>
  <c r="BH404"/>
  <c r="BG404"/>
  <c r="BF404"/>
  <c r="BE404"/>
  <c r="T404"/>
  <c r="R404"/>
  <c r="P404"/>
  <c r="BK404"/>
  <c r="J404"/>
  <c r="BI401"/>
  <c r="BH401"/>
  <c r="BG401"/>
  <c r="BF401"/>
  <c r="BE401"/>
  <c r="T401"/>
  <c r="T400" s="1"/>
  <c r="R401"/>
  <c r="R400" s="1"/>
  <c r="P401"/>
  <c r="P400" s="1"/>
  <c r="BK401"/>
  <c r="BK400" s="1"/>
  <c r="J400" s="1"/>
  <c r="J64" s="1"/>
  <c r="J401"/>
  <c r="BI398"/>
  <c r="BH398"/>
  <c r="BG398"/>
  <c r="BF398"/>
  <c r="T398"/>
  <c r="R398"/>
  <c r="P398"/>
  <c r="BK398"/>
  <c r="J398"/>
  <c r="BE398" s="1"/>
  <c r="BI394"/>
  <c r="BH394"/>
  <c r="BG394"/>
  <c r="BF394"/>
  <c r="T394"/>
  <c r="R394"/>
  <c r="P394"/>
  <c r="BK394"/>
  <c r="J394"/>
  <c r="BE394" s="1"/>
  <c r="BI391"/>
  <c r="BH391"/>
  <c r="BG391"/>
  <c r="BF391"/>
  <c r="T391"/>
  <c r="R391"/>
  <c r="P391"/>
  <c r="BK391"/>
  <c r="J391"/>
  <c r="BE391" s="1"/>
  <c r="BI390"/>
  <c r="BH390"/>
  <c r="BG390"/>
  <c r="BF390"/>
  <c r="T390"/>
  <c r="R390"/>
  <c r="P390"/>
  <c r="BK390"/>
  <c r="J390"/>
  <c r="BE390" s="1"/>
  <c r="BI389"/>
  <c r="BH389"/>
  <c r="BG389"/>
  <c r="BF389"/>
  <c r="T389"/>
  <c r="R389"/>
  <c r="P389"/>
  <c r="BK389"/>
  <c r="J389"/>
  <c r="BE389" s="1"/>
  <c r="BI384"/>
  <c r="BH384"/>
  <c r="BG384"/>
  <c r="BF384"/>
  <c r="T384"/>
  <c r="R384"/>
  <c r="P384"/>
  <c r="BK384"/>
  <c r="J384"/>
  <c r="BE384" s="1"/>
  <c r="BI381"/>
  <c r="BH381"/>
  <c r="BG381"/>
  <c r="BF381"/>
  <c r="T381"/>
  <c r="R381"/>
  <c r="P381"/>
  <c r="BK381"/>
  <c r="J381"/>
  <c r="BE381" s="1"/>
  <c r="BI378"/>
  <c r="BH378"/>
  <c r="BG378"/>
  <c r="BF378"/>
  <c r="T378"/>
  <c r="R378"/>
  <c r="P378"/>
  <c r="BK378"/>
  <c r="J378"/>
  <c r="BE378" s="1"/>
  <c r="BI368"/>
  <c r="BH368"/>
  <c r="BG368"/>
  <c r="BF368"/>
  <c r="T368"/>
  <c r="R368"/>
  <c r="P368"/>
  <c r="BK368"/>
  <c r="J368"/>
  <c r="BE368" s="1"/>
  <c r="BI367"/>
  <c r="BH367"/>
  <c r="BG367"/>
  <c r="BF367"/>
  <c r="T367"/>
  <c r="R367"/>
  <c r="P367"/>
  <c r="BK367"/>
  <c r="J367"/>
  <c r="BE367" s="1"/>
  <c r="BI363"/>
  <c r="BH363"/>
  <c r="BG363"/>
  <c r="BF363"/>
  <c r="T363"/>
  <c r="R363"/>
  <c r="P363"/>
  <c r="BK363"/>
  <c r="J363"/>
  <c r="BE363" s="1"/>
  <c r="BI358"/>
  <c r="BH358"/>
  <c r="BG358"/>
  <c r="BF358"/>
  <c r="T358"/>
  <c r="R358"/>
  <c r="P358"/>
  <c r="BK358"/>
  <c r="J358"/>
  <c r="BE358" s="1"/>
  <c r="BI353"/>
  <c r="BH353"/>
  <c r="BG353"/>
  <c r="BF353"/>
  <c r="T353"/>
  <c r="T352" s="1"/>
  <c r="R353"/>
  <c r="R352" s="1"/>
  <c r="P353"/>
  <c r="P352" s="1"/>
  <c r="BK353"/>
  <c r="BK352" s="1"/>
  <c r="J352" s="1"/>
  <c r="J63" s="1"/>
  <c r="J353"/>
  <c r="BE353" s="1"/>
  <c r="BI347"/>
  <c r="BH347"/>
  <c r="BG347"/>
  <c r="BF347"/>
  <c r="BE347"/>
  <c r="T347"/>
  <c r="R347"/>
  <c r="P347"/>
  <c r="BK347"/>
  <c r="J347"/>
  <c r="BI345"/>
  <c r="BH345"/>
  <c r="BG345"/>
  <c r="BF345"/>
  <c r="BE345"/>
  <c r="T345"/>
  <c r="R345"/>
  <c r="P345"/>
  <c r="BK345"/>
  <c r="J345"/>
  <c r="BI344"/>
  <c r="BH344"/>
  <c r="BG344"/>
  <c r="BF344"/>
  <c r="BE344"/>
  <c r="T344"/>
  <c r="R344"/>
  <c r="P344"/>
  <c r="BK344"/>
  <c r="J344"/>
  <c r="BI343"/>
  <c r="BH343"/>
  <c r="BG343"/>
  <c r="BF343"/>
  <c r="BE343"/>
  <c r="T343"/>
  <c r="R343"/>
  <c r="P343"/>
  <c r="BK343"/>
  <c r="J343"/>
  <c r="BI342"/>
  <c r="BH342"/>
  <c r="BG342"/>
  <c r="BF342"/>
  <c r="BE342"/>
  <c r="T342"/>
  <c r="R342"/>
  <c r="P342"/>
  <c r="BK342"/>
  <c r="J342"/>
  <c r="BI340"/>
  <c r="BH340"/>
  <c r="BG340"/>
  <c r="BF340"/>
  <c r="BE340"/>
  <c r="T340"/>
  <c r="R340"/>
  <c r="P340"/>
  <c r="BK340"/>
  <c r="J340"/>
  <c r="BI336"/>
  <c r="BH336"/>
  <c r="BG336"/>
  <c r="BF336"/>
  <c r="BE336"/>
  <c r="T336"/>
  <c r="T335" s="1"/>
  <c r="R336"/>
  <c r="R335" s="1"/>
  <c r="P336"/>
  <c r="P335" s="1"/>
  <c r="BK336"/>
  <c r="BK335" s="1"/>
  <c r="J335" s="1"/>
  <c r="J62" s="1"/>
  <c r="J336"/>
  <c r="BI333"/>
  <c r="BH333"/>
  <c r="BG333"/>
  <c r="BF333"/>
  <c r="T333"/>
  <c r="R333"/>
  <c r="P333"/>
  <c r="BK333"/>
  <c r="J333"/>
  <c r="BE333" s="1"/>
  <c r="BI332"/>
  <c r="BH332"/>
  <c r="BG332"/>
  <c r="BF332"/>
  <c r="T332"/>
  <c r="R332"/>
  <c r="P332"/>
  <c r="BK332"/>
  <c r="J332"/>
  <c r="BE332" s="1"/>
  <c r="BI326"/>
  <c r="BH326"/>
  <c r="BG326"/>
  <c r="BF326"/>
  <c r="T326"/>
  <c r="R326"/>
  <c r="P326"/>
  <c r="BK326"/>
  <c r="J326"/>
  <c r="BE326" s="1"/>
  <c r="BI320"/>
  <c r="BH320"/>
  <c r="BG320"/>
  <c r="BF320"/>
  <c r="T320"/>
  <c r="R320"/>
  <c r="P320"/>
  <c r="BK320"/>
  <c r="J320"/>
  <c r="BE320" s="1"/>
  <c r="BI317"/>
  <c r="BH317"/>
  <c r="BG317"/>
  <c r="BF317"/>
  <c r="T317"/>
  <c r="T316" s="1"/>
  <c r="R317"/>
  <c r="R316" s="1"/>
  <c r="P317"/>
  <c r="P316" s="1"/>
  <c r="BK317"/>
  <c r="BK316" s="1"/>
  <c r="J316" s="1"/>
  <c r="J61" s="1"/>
  <c r="J317"/>
  <c r="BE317" s="1"/>
  <c r="BI314"/>
  <c r="BH314"/>
  <c r="BG314"/>
  <c r="BF314"/>
  <c r="BE314"/>
  <c r="T314"/>
  <c r="R314"/>
  <c r="P314"/>
  <c r="BK314"/>
  <c r="J314"/>
  <c r="BI305"/>
  <c r="BH305"/>
  <c r="BG305"/>
  <c r="BF305"/>
  <c r="BE305"/>
  <c r="T305"/>
  <c r="R305"/>
  <c r="P305"/>
  <c r="BK305"/>
  <c r="J305"/>
  <c r="BI301"/>
  <c r="BH301"/>
  <c r="BG301"/>
  <c r="BF301"/>
  <c r="BE301"/>
  <c r="T301"/>
  <c r="R301"/>
  <c r="P301"/>
  <c r="BK301"/>
  <c r="J301"/>
  <c r="BI293"/>
  <c r="BH293"/>
  <c r="BG293"/>
  <c r="BF293"/>
  <c r="BE293"/>
  <c r="T293"/>
  <c r="R293"/>
  <c r="P293"/>
  <c r="BK293"/>
  <c r="J293"/>
  <c r="BI279"/>
  <c r="BH279"/>
  <c r="BG279"/>
  <c r="BF279"/>
  <c r="BE279"/>
  <c r="T279"/>
  <c r="R279"/>
  <c r="P279"/>
  <c r="BK279"/>
  <c r="J279"/>
  <c r="BI266"/>
  <c r="BH266"/>
  <c r="BG266"/>
  <c r="BF266"/>
  <c r="BE266"/>
  <c r="T266"/>
  <c r="R266"/>
  <c r="P266"/>
  <c r="BK266"/>
  <c r="J266"/>
  <c r="BI256"/>
  <c r="BH256"/>
  <c r="BG256"/>
  <c r="BF256"/>
  <c r="BE256"/>
  <c r="T256"/>
  <c r="R256"/>
  <c r="P256"/>
  <c r="BK256"/>
  <c r="J256"/>
  <c r="BI251"/>
  <c r="BH251"/>
  <c r="BG251"/>
  <c r="BF251"/>
  <c r="BE251"/>
  <c r="T251"/>
  <c r="R251"/>
  <c r="P251"/>
  <c r="BK251"/>
  <c r="J251"/>
  <c r="BI245"/>
  <c r="BH245"/>
  <c r="BG245"/>
  <c r="BF245"/>
  <c r="BE245"/>
  <c r="T245"/>
  <c r="R245"/>
  <c r="P245"/>
  <c r="BK245"/>
  <c r="J245"/>
  <c r="BI242"/>
  <c r="BH242"/>
  <c r="BG242"/>
  <c r="BF242"/>
  <c r="BE242"/>
  <c r="T242"/>
  <c r="R242"/>
  <c r="P242"/>
  <c r="BK242"/>
  <c r="J242"/>
  <c r="BI239"/>
  <c r="BH239"/>
  <c r="BG239"/>
  <c r="BF239"/>
  <c r="BE239"/>
  <c r="T239"/>
  <c r="R239"/>
  <c r="P239"/>
  <c r="BK239"/>
  <c r="J239"/>
  <c r="BI229"/>
  <c r="BH229"/>
  <c r="BG229"/>
  <c r="BF229"/>
  <c r="BE229"/>
  <c r="T229"/>
  <c r="R229"/>
  <c r="P229"/>
  <c r="BK229"/>
  <c r="J229"/>
  <c r="BI226"/>
  <c r="BH226"/>
  <c r="BG226"/>
  <c r="BF226"/>
  <c r="BE226"/>
  <c r="T226"/>
  <c r="R226"/>
  <c r="P226"/>
  <c r="BK226"/>
  <c r="J226"/>
  <c r="BI223"/>
  <c r="BH223"/>
  <c r="BG223"/>
  <c r="BF223"/>
  <c r="BE223"/>
  <c r="T223"/>
  <c r="R223"/>
  <c r="P223"/>
  <c r="BK223"/>
  <c r="J223"/>
  <c r="BI217"/>
  <c r="BH217"/>
  <c r="BG217"/>
  <c r="BF217"/>
  <c r="BE217"/>
  <c r="T217"/>
  <c r="R217"/>
  <c r="P217"/>
  <c r="BK217"/>
  <c r="J217"/>
  <c r="BI207"/>
  <c r="BH207"/>
  <c r="BG207"/>
  <c r="BF207"/>
  <c r="BE207"/>
  <c r="T207"/>
  <c r="R207"/>
  <c r="P207"/>
  <c r="BK207"/>
  <c r="J207"/>
  <c r="BI204"/>
  <c r="BH204"/>
  <c r="BG204"/>
  <c r="BF204"/>
  <c r="BE204"/>
  <c r="T204"/>
  <c r="R204"/>
  <c r="P204"/>
  <c r="BK204"/>
  <c r="J204"/>
  <c r="BI201"/>
  <c r="BH201"/>
  <c r="BG201"/>
  <c r="BF201"/>
  <c r="BE201"/>
  <c r="T201"/>
  <c r="R201"/>
  <c r="P201"/>
  <c r="BK201"/>
  <c r="J201"/>
  <c r="BI199"/>
  <c r="BH199"/>
  <c r="BG199"/>
  <c r="BF199"/>
  <c r="BE199"/>
  <c r="T199"/>
  <c r="R199"/>
  <c r="P199"/>
  <c r="BK199"/>
  <c r="J199"/>
  <c r="BI198"/>
  <c r="BH198"/>
  <c r="BG198"/>
  <c r="BF198"/>
  <c r="BE198"/>
  <c r="T198"/>
  <c r="R198"/>
  <c r="P198"/>
  <c r="BK198"/>
  <c r="J198"/>
  <c r="BI195"/>
  <c r="BH195"/>
  <c r="BG195"/>
  <c r="BF195"/>
  <c r="BE195"/>
  <c r="T195"/>
  <c r="R195"/>
  <c r="P195"/>
  <c r="BK195"/>
  <c r="J195"/>
  <c r="BI192"/>
  <c r="BH192"/>
  <c r="BG192"/>
  <c r="BF192"/>
  <c r="BE192"/>
  <c r="T192"/>
  <c r="R192"/>
  <c r="P192"/>
  <c r="BK192"/>
  <c r="J192"/>
  <c r="BI188"/>
  <c r="BH188"/>
  <c r="BG188"/>
  <c r="BF188"/>
  <c r="BE188"/>
  <c r="T188"/>
  <c r="R188"/>
  <c r="P188"/>
  <c r="BK188"/>
  <c r="J188"/>
  <c r="BI186"/>
  <c r="BH186"/>
  <c r="BG186"/>
  <c r="BF186"/>
  <c r="BE186"/>
  <c r="T186"/>
  <c r="R186"/>
  <c r="P186"/>
  <c r="BK186"/>
  <c r="J186"/>
  <c r="BI172"/>
  <c r="BH172"/>
  <c r="BG172"/>
  <c r="BF172"/>
  <c r="BE172"/>
  <c r="T172"/>
  <c r="R172"/>
  <c r="P172"/>
  <c r="BK172"/>
  <c r="J172"/>
  <c r="BI169"/>
  <c r="BH169"/>
  <c r="BG169"/>
  <c r="BF169"/>
  <c r="BE169"/>
  <c r="T169"/>
  <c r="R169"/>
  <c r="P169"/>
  <c r="BK169"/>
  <c r="J169"/>
  <c r="BI166"/>
  <c r="BH166"/>
  <c r="BG166"/>
  <c r="BF166"/>
  <c r="BE166"/>
  <c r="T166"/>
  <c r="T165" s="1"/>
  <c r="R166"/>
  <c r="R165" s="1"/>
  <c r="P166"/>
  <c r="P165" s="1"/>
  <c r="BK166"/>
  <c r="BK165" s="1"/>
  <c r="J165" s="1"/>
  <c r="J60" s="1"/>
  <c r="J166"/>
  <c r="BI164"/>
  <c r="BH164"/>
  <c r="BG164"/>
  <c r="BF164"/>
  <c r="T164"/>
  <c r="R164"/>
  <c r="P164"/>
  <c r="BK164"/>
  <c r="J164"/>
  <c r="BE164" s="1"/>
  <c r="BI163"/>
  <c r="BH163"/>
  <c r="BG163"/>
  <c r="BF163"/>
  <c r="T163"/>
  <c r="R163"/>
  <c r="P163"/>
  <c r="BK163"/>
  <c r="J163"/>
  <c r="BE163" s="1"/>
  <c r="BI161"/>
  <c r="BH161"/>
  <c r="BG161"/>
  <c r="BF161"/>
  <c r="T161"/>
  <c r="R161"/>
  <c r="P161"/>
  <c r="BK161"/>
  <c r="J161"/>
  <c r="BE161" s="1"/>
  <c r="BI160"/>
  <c r="BH160"/>
  <c r="BG160"/>
  <c r="BF160"/>
  <c r="T160"/>
  <c r="R160"/>
  <c r="P160"/>
  <c r="BK160"/>
  <c r="J160"/>
  <c r="BE160" s="1"/>
  <c r="BI159"/>
  <c r="BH159"/>
  <c r="BG159"/>
  <c r="BF159"/>
  <c r="T159"/>
  <c r="R159"/>
  <c r="P159"/>
  <c r="BK159"/>
  <c r="J159"/>
  <c r="BE159" s="1"/>
  <c r="BI157"/>
  <c r="BH157"/>
  <c r="BG157"/>
  <c r="BF157"/>
  <c r="T157"/>
  <c r="R157"/>
  <c r="P157"/>
  <c r="BK157"/>
  <c r="J157"/>
  <c r="BE157" s="1"/>
  <c r="BI156"/>
  <c r="BH156"/>
  <c r="BG156"/>
  <c r="BF156"/>
  <c r="T156"/>
  <c r="T155" s="1"/>
  <c r="R156"/>
  <c r="R155" s="1"/>
  <c r="P156"/>
  <c r="P155" s="1"/>
  <c r="BK156"/>
  <c r="BK155" s="1"/>
  <c r="J155" s="1"/>
  <c r="J59" s="1"/>
  <c r="J156"/>
  <c r="BE156" s="1"/>
  <c r="BI153"/>
  <c r="BH153"/>
  <c r="BG153"/>
  <c r="BF153"/>
  <c r="BE153"/>
  <c r="T153"/>
  <c r="R153"/>
  <c r="P153"/>
  <c r="BK153"/>
  <c r="J153"/>
  <c r="BI151"/>
  <c r="BH151"/>
  <c r="BG151"/>
  <c r="BF151"/>
  <c r="BE151"/>
  <c r="T151"/>
  <c r="R151"/>
  <c r="P151"/>
  <c r="BK151"/>
  <c r="J151"/>
  <c r="BI148"/>
  <c r="BH148"/>
  <c r="BG148"/>
  <c r="BF148"/>
  <c r="BE148"/>
  <c r="T148"/>
  <c r="R148"/>
  <c r="P148"/>
  <c r="BK148"/>
  <c r="J148"/>
  <c r="BI144"/>
  <c r="BH144"/>
  <c r="BG144"/>
  <c r="BF144"/>
  <c r="BE144"/>
  <c r="T144"/>
  <c r="R144"/>
  <c r="P144"/>
  <c r="BK144"/>
  <c r="J144"/>
  <c r="BI142"/>
  <c r="BH142"/>
  <c r="BG142"/>
  <c r="BF142"/>
  <c r="BE142"/>
  <c r="T142"/>
  <c r="R142"/>
  <c r="P142"/>
  <c r="BK142"/>
  <c r="J142"/>
  <c r="BI141"/>
  <c r="BH141"/>
  <c r="BG141"/>
  <c r="BF141"/>
  <c r="BE141"/>
  <c r="T141"/>
  <c r="R141"/>
  <c r="P141"/>
  <c r="BK141"/>
  <c r="J141"/>
  <c r="BI140"/>
  <c r="BH140"/>
  <c r="BG140"/>
  <c r="BF140"/>
  <c r="BE140"/>
  <c r="T140"/>
  <c r="R140"/>
  <c r="P140"/>
  <c r="BK140"/>
  <c r="J140"/>
  <c r="BI137"/>
  <c r="BH137"/>
  <c r="BG137"/>
  <c r="BF137"/>
  <c r="BE137"/>
  <c r="T137"/>
  <c r="R137"/>
  <c r="P137"/>
  <c r="BK137"/>
  <c r="J137"/>
  <c r="BI136"/>
  <c r="BH136"/>
  <c r="BG136"/>
  <c r="BF136"/>
  <c r="BE136"/>
  <c r="T136"/>
  <c r="R136"/>
  <c r="P136"/>
  <c r="BK136"/>
  <c r="J136"/>
  <c r="BI133"/>
  <c r="BH133"/>
  <c r="BG133"/>
  <c r="BF133"/>
  <c r="BE133"/>
  <c r="T133"/>
  <c r="R133"/>
  <c r="P133"/>
  <c r="BK133"/>
  <c r="J133"/>
  <c r="BI132"/>
  <c r="BH132"/>
  <c r="BG132"/>
  <c r="BF132"/>
  <c r="BE132"/>
  <c r="T132"/>
  <c r="R132"/>
  <c r="P132"/>
  <c r="BK132"/>
  <c r="J132"/>
  <c r="BI130"/>
  <c r="BH130"/>
  <c r="BG130"/>
  <c r="BF130"/>
  <c r="BE130"/>
  <c r="T130"/>
  <c r="R130"/>
  <c r="P130"/>
  <c r="BK130"/>
  <c r="J130"/>
  <c r="BI129"/>
  <c r="BH129"/>
  <c r="BG129"/>
  <c r="BF129"/>
  <c r="BE129"/>
  <c r="T129"/>
  <c r="R129"/>
  <c r="P129"/>
  <c r="BK129"/>
  <c r="J129"/>
  <c r="BI126"/>
  <c r="F34" s="1"/>
  <c r="BD52" i="1" s="1"/>
  <c r="BD51" s="1"/>
  <c r="W30" s="1"/>
  <c r="BH126" i="2"/>
  <c r="F33" s="1"/>
  <c r="BC52" i="1" s="1"/>
  <c r="BC51" s="1"/>
  <c r="BG126" i="2"/>
  <c r="F32" s="1"/>
  <c r="BB52" i="1" s="1"/>
  <c r="BB51" s="1"/>
  <c r="BF126" i="2"/>
  <c r="F31" s="1"/>
  <c r="BA52" i="1" s="1"/>
  <c r="BA51" s="1"/>
  <c r="BE126" i="2"/>
  <c r="T126"/>
  <c r="T125" s="1"/>
  <c r="R126"/>
  <c r="R125" s="1"/>
  <c r="R124" s="1"/>
  <c r="P126"/>
  <c r="P125" s="1"/>
  <c r="BK126"/>
  <c r="BK125" s="1"/>
  <c r="J126"/>
  <c r="J119"/>
  <c r="F119"/>
  <c r="F117"/>
  <c r="E115"/>
  <c r="E113"/>
  <c r="J51"/>
  <c r="F51"/>
  <c r="F49"/>
  <c r="E47"/>
  <c r="J18"/>
  <c r="E18"/>
  <c r="F120" s="1"/>
  <c r="J17"/>
  <c r="J12"/>
  <c r="J117" s="1"/>
  <c r="E7"/>
  <c r="E45" s="1"/>
  <c r="AS51" i="1"/>
  <c r="L47"/>
  <c r="AM46"/>
  <c r="L46"/>
  <c r="AM44"/>
  <c r="L44"/>
  <c r="L42"/>
  <c r="L41"/>
  <c r="J78" i="3" l="1"/>
  <c r="J57" s="1"/>
  <c r="BK77"/>
  <c r="J77" s="1"/>
  <c r="R1083" i="2"/>
  <c r="R123" s="1"/>
  <c r="F30" i="3"/>
  <c r="AZ53" i="1" s="1"/>
  <c r="W28"/>
  <c r="AX51"/>
  <c r="BK124" i="2"/>
  <c r="J125"/>
  <c r="J58" s="1"/>
  <c r="W29" i="1"/>
  <c r="AY51"/>
  <c r="P124" i="2"/>
  <c r="P123" s="1"/>
  <c r="AU52" i="1" s="1"/>
  <c r="AU51" s="1"/>
  <c r="J30" i="2"/>
  <c r="AV52" i="1" s="1"/>
  <c r="AT52" s="1"/>
  <c r="T124" i="2"/>
  <c r="P1083"/>
  <c r="BK1083"/>
  <c r="J1083" s="1"/>
  <c r="J77" s="1"/>
  <c r="J1084"/>
  <c r="J78" s="1"/>
  <c r="W27" i="1"/>
  <c r="AW51"/>
  <c r="AK27" s="1"/>
  <c r="T1083" i="2"/>
  <c r="F30"/>
  <c r="AZ52" i="1" s="1"/>
  <c r="AZ51" s="1"/>
  <c r="F52" i="3"/>
  <c r="J71"/>
  <c r="J30"/>
  <c r="AV53" i="1" s="1"/>
  <c r="AT53" s="1"/>
  <c r="J49" i="2"/>
  <c r="F52"/>
  <c r="J31"/>
  <c r="AW52" i="1" s="1"/>
  <c r="E45" i="3"/>
  <c r="J31"/>
  <c r="AW53" i="1" s="1"/>
  <c r="AV51" l="1"/>
  <c r="W26"/>
  <c r="J27" i="3"/>
  <c r="J56"/>
  <c r="T123" i="2"/>
  <c r="J124"/>
  <c r="J57" s="1"/>
  <c r="BK123"/>
  <c r="J123" s="1"/>
  <c r="AK26" i="1" l="1"/>
  <c r="AT51"/>
  <c r="J27" i="2"/>
  <c r="J56"/>
  <c r="J36" i="3"/>
  <c r="AG53" i="1"/>
  <c r="AN53" s="1"/>
  <c r="AG52" l="1"/>
  <c r="J36" i="2"/>
  <c r="AG51" i="1" l="1"/>
  <c r="AN52"/>
  <c r="AN51" l="1"/>
  <c r="AK23"/>
  <c r="AK32" s="1"/>
</calcChain>
</file>

<file path=xl/sharedStrings.xml><?xml version="1.0" encoding="utf-8"?>
<sst xmlns="http://schemas.openxmlformats.org/spreadsheetml/2006/main" count="18587" uniqueCount="3298">
  <si>
    <t>Export VZ</t>
  </si>
  <si>
    <t>List obsahuje:</t>
  </si>
  <si>
    <t>1) Rekapitulace stavby</t>
  </si>
  <si>
    <t>2) Rekapitulace objektů stavby a soupisů prací</t>
  </si>
  <si>
    <t>3.0</t>
  </si>
  <si>
    <t>ZAMOK</t>
  </si>
  <si>
    <t>False</t>
  </si>
  <si>
    <t>{6e992490-514c-41ec-8f70-158002feeb51}</t>
  </si>
  <si>
    <t>0,01</t>
  </si>
  <si>
    <t>21</t>
  </si>
  <si>
    <t>15</t>
  </si>
  <si>
    <t>REKAPITULACE STAVBY</t>
  </si>
  <si>
    <t>v ---  níže se nacházejí doplnkové a pomocné údaje k sestavám  --- v</t>
  </si>
  <si>
    <t>Návod na vyplnění</t>
  </si>
  <si>
    <t>0,001</t>
  </si>
  <si>
    <t>Kód:</t>
  </si>
  <si>
    <t>Be0120122016k</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</si>
  <si>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</si>
  <si>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</si>
  <si>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Zbiroh - depozitář Zpč muzea v Plzni - rekonstrukce a nástavba objektu K</t>
  </si>
  <si>
    <t>0,1</t>
  </si>
  <si>
    <t>KSO:</t>
  </si>
  <si>
    <t/>
  </si>
  <si>
    <t>CC-CZ:</t>
  </si>
  <si>
    <t>1</t>
  </si>
  <si>
    <t>Místo:</t>
  </si>
  <si>
    <t xml:space="preserve"> </t>
  </si>
  <si>
    <t>Datum:</t>
  </si>
  <si>
    <t>14.12.2016</t>
  </si>
  <si>
    <t>10</t>
  </si>
  <si>
    <t>100</t>
  </si>
  <si>
    <t>Zadavatel:</t>
  </si>
  <si>
    <t>IČ:</t>
  </si>
  <si>
    <t>Zpč muzeum v Plzni, Kopeckého Sady 2, 301 00 Plzeň</t>
  </si>
  <si>
    <t>DIČ:</t>
  </si>
  <si>
    <t>Uchazeč:</t>
  </si>
  <si>
    <t>Vyplň údaj</t>
  </si>
  <si>
    <t>Projektant:</t>
  </si>
  <si>
    <t>13882589</t>
  </si>
  <si>
    <t>L.Beneda, Čižická 279, 332 09 Štěnovice</t>
  </si>
  <si>
    <t>CZ5807271008</t>
  </si>
  <si>
    <t>True</t>
  </si>
  <si>
    <t>Poznámka:</t>
  </si>
  <si>
    <t>Soupis prací je sestaven za využití položek cenové soustavy ÚRS. Cenové a technické podmínky položek Cenové soustavy ÚRS,  které nejsou uvedeny v soupisu prací (tzv. úvodní část katalogů) jsou neomezeně dálkově k dispouici na www.cs-urs.cz. Položky soupisu prací, které nemají ve sloupci "Cenová soustava" uveden žádný údaj, nepocházejí z cenové soustavy ÚRS.</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</si>
  <si>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</si>
  <si>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</si>
  <si>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</si>
  <si>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</si>
  <si>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</si>
  <si>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</si>
  <si>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</si>
  <si>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</si>
  <si>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</si>
  <si>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</si>
  <si>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</si>
  <si>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</si>
  <si>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</si>
  <si>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</si>
  <si>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</si>
  <si>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</si>
  <si>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</si>
  <si>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</si>
  <si>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</si>
  <si>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</si>
  <si>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</si>
  <si>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</si>
  <si>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</si>
  <si>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</si>
  <si>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</si>
  <si>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</si>
  <si>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</si>
  <si>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</si>
  <si>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</si>
  <si>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</si>
  <si>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</si>
  <si>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</si>
  <si>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</si>
  <si>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</si>
  <si>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</si>
  <si>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</si>
  <si>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</si>
  <si>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</si>
  <si>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</si>
  <si>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</si>
  <si>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Stavební objekt</t>
  </si>
  <si>
    <t>STA</t>
  </si>
  <si>
    <t>{ac4f3811-33c3-4eff-8006-9151147b246b}</t>
  </si>
  <si>
    <t>2</t>
  </si>
  <si>
    <t>02</t>
  </si>
  <si>
    <t>Vedlejší a ostatní náklady</t>
  </si>
  <si>
    <t>VON</t>
  </si>
  <si>
    <t>{07f6558a-02c4-4002-b441-40e1913b56b0}</t>
  </si>
  <si>
    <t>1) Krycí list soupisu</t>
  </si>
  <si>
    <t>2) Rekapitulace</t>
  </si>
  <si>
    <t>3) Soupis prací</t>
  </si>
  <si>
    <t>Zpět na list:</t>
  </si>
  <si>
    <t>Rekapitulace stavby</t>
  </si>
  <si>
    <t>KRYCÍ LIST SOUPISU</t>
  </si>
  <si>
    <t>Objekt:</t>
  </si>
  <si>
    <t>01 - Stavební objekt</t>
  </si>
  <si>
    <t>REKAPITULACE ČLENĚNÍ SOUPISU PRACÍ</t>
  </si>
  <si>
    <t>Kód dílu - Popis</t>
  </si>
  <si>
    <t>Cena celkem [CZK]</t>
  </si>
  <si>
    <t>Náklady soupisu celkem</t>
  </si>
  <si>
    <t>-1</t>
  </si>
  <si>
    <t>HSV - Práce a dodávky HSV</t>
  </si>
  <si>
    <t xml:space="preserve">    1 - Zemní práce</t>
  </si>
  <si>
    <t xml:space="preserve">    18 - Zemní práce - povrchové úpravy terénu</t>
  </si>
  <si>
    <t xml:space="preserve">    3 - Svislé a kompletní konstrukce</t>
  </si>
  <si>
    <t xml:space="preserve">    4 - Vodorovné konstrukce</t>
  </si>
  <si>
    <t xml:space="preserve">    41 - Stropy a stropní konstrukce pozemních staveb</t>
  </si>
  <si>
    <t xml:space="preserve">    43 - Schodišťové konstrukce a rampy</t>
  </si>
  <si>
    <t xml:space="preserve">    5 - Komunikace pozemní</t>
  </si>
  <si>
    <t xml:space="preserve">    61 - Úprava povrchů vnitřní</t>
  </si>
  <si>
    <t xml:space="preserve">    62 - Úprava povrchů vnější </t>
  </si>
  <si>
    <t xml:space="preserve">    63 - Podlahy a podlahové konstrukce</t>
  </si>
  <si>
    <t xml:space="preserve">    64 - Osazování výplní otvorů</t>
  </si>
  <si>
    <t xml:space="preserve">    8 - Trubní vedení - venkovní kanalizace</t>
  </si>
  <si>
    <t xml:space="preserve">    8.1 - Trubní vedení - drenáž</t>
  </si>
  <si>
    <t xml:space="preserve">    9 - Ostatní konstrukce a práce</t>
  </si>
  <si>
    <t xml:space="preserve">    94 - Lešení a stavební výtahy</t>
  </si>
  <si>
    <t xml:space="preserve">    95 - Různé dokončovací konstrukce a práce pozemních staveb</t>
  </si>
  <si>
    <t xml:space="preserve">    96 - Bourání konstrukcí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</si>
  <si>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</si>
  <si>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</si>
  <si>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</si>
  <si>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</si>
  <si>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</si>
  <si>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</si>
  <si>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721 - Zdravotechnika - vnitřní kanalizace</t>
  </si>
  <si>
    <t xml:space="preserve">    722 - Zdravotechnika - vnitřní vodovod</t>
  </si>
  <si>
    <t xml:space="preserve">    725 - Zdravotechnika - zařizovací předměty</t>
  </si>
  <si>
    <t xml:space="preserve">    726 - Zdravotechnika - předstěnové instalace</t>
  </si>
  <si>
    <t xml:space="preserve">    727 - Tlaková stanice ATS</t>
  </si>
  <si>
    <t xml:space="preserve">    730 - Ústřední vytápění - viz. samostatný soupis prací</t>
  </si>
  <si>
    <t xml:space="preserve">    762 - Konstrukce tesařské</t>
  </si>
  <si>
    <t xml:space="preserve">    763 - Konstrukce suché výstavby</t>
  </si>
  <si>
    <t xml:space="preserve">    764 - Konstrukce klempířské</t>
  </si>
  <si>
    <t xml:space="preserve">    766 - Konstrukce truhlářské</t>
  </si>
  <si>
    <t xml:space="preserve">    767 - Konstrukce zámečnické</t>
  </si>
  <si>
    <t xml:space="preserve">    769 - Otvorové prvky z plastu</t>
  </si>
  <si>
    <t xml:space="preserve">    771 - Podlahy z dlaždic</t>
  </si>
  <si>
    <t xml:space="preserve">    777 - Podlahy lité</t>
  </si>
  <si>
    <t xml:space="preserve">    781 - Dokončovací práce - obklady</t>
  </si>
  <si>
    <t xml:space="preserve">    783 - Dokončovací práce - nátěry</t>
  </si>
  <si>
    <t xml:space="preserve">    784 - Dokončovací práce - malby a tapety</t>
  </si>
  <si>
    <t xml:space="preserve">    M21 - Elektoinstalace silnoproud - viz samostatný soupis prací</t>
  </si>
  <si>
    <t xml:space="preserve">    M21-1dod - Slaboproudá elektroinstalace - EZS - dodávka</t>
  </si>
  <si>
    <t xml:space="preserve">    M21-2mont. - Slaboproudá elektroinstalace - EZS - montáž</t>
  </si>
  <si>
    <t xml:space="preserve">    M21-3dod. - Slaboproudá elektroinstalace - EPS - dodávka</t>
  </si>
  <si>
    <t xml:space="preserve">    M21-4mont. - Slaboproudá elektroinstalace - EPS - montáž</t>
  </si>
  <si>
    <t xml:space="preserve">    M24 - Vzduchotechnika</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</si>
  <si>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</si>
  <si>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</si>
  <si>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</si>
  <si>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</si>
  <si>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</si>
  <si>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</si>
  <si>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</si>
  <si>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</si>
  <si>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</si>
  <si>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</si>
  <si>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</si>
  <si>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</si>
  <si>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</si>
  <si>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</si>
  <si>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</si>
  <si>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</si>
  <si>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</si>
  <si>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</si>
  <si>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</si>
  <si>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111201101</t>
  </si>
  <si>
    <t>Odstranění křovin a stromů s odstraněním kořenů průměru kmene do 100 mm do sklonu terénu 1 : 5, při celkové ploše do 1 000 m2</t>
  </si>
  <si>
    <t>m2</t>
  </si>
  <si>
    <t>CS ÚRS 2016 01</t>
  </si>
  <si>
    <t>4</t>
  </si>
  <si>
    <t>-1727433666</t>
  </si>
  <si>
    <t>VV</t>
  </si>
  <si>
    <t>náletová zeleň 3,0m od objektu</t>
  </si>
  <si>
    <t>3,0*(11,235+48,4+17,75+39,53)</t>
  </si>
  <si>
    <t>111201401</t>
  </si>
  <si>
    <t>Spálení odstraněných křovin a stromů na hromadách průměru kmene do 100 mm pro jakoukoliv plochu</t>
  </si>
  <si>
    <t>293522864</t>
  </si>
  <si>
    <t>3</t>
  </si>
  <si>
    <t>132201201</t>
  </si>
  <si>
    <t>Hloubení zapažených i nezapažených rýh šířky přes 600 do 2 000 mm s urovnáním dna do předepsaného profilu a spádu v hornině tř. 3 do 100 m3</t>
  </si>
  <si>
    <t>m3</t>
  </si>
  <si>
    <t>1680992194</t>
  </si>
  <si>
    <t>1,0*0,6*(11,235+44,4+14,75+37,53)</t>
  </si>
  <si>
    <t>132201209</t>
  </si>
  <si>
    <t>Hloubení zapažených i nezapažených rýh šířky přes 600 do 2 000 mm s urovnáním dna do předepsaného profilu a spádu v hornině tř. 3 Příplatek k cenám za lepivost horniny tř. 3</t>
  </si>
  <si>
    <t>438382504</t>
  </si>
  <si>
    <t>5</t>
  </si>
  <si>
    <t>132212201</t>
  </si>
  <si>
    <t>Hloubení zapažených i nezapažených rýh šířky přes 600 do 2 000 mm ručním nebo pneumatickým nářadím s urovnáním dna do předepsaného profilu a spádu v horninách tř. 3 soudržných</t>
  </si>
  <si>
    <t>-237886077</t>
  </si>
  <si>
    <t>pro ZTI</t>
  </si>
  <si>
    <t>0,5*14,0*1,0</t>
  </si>
  <si>
    <t>6</t>
  </si>
  <si>
    <t>132212209</t>
  </si>
  <si>
    <t>Hloubení zapažených i nezapažených rýh šířky přes 600 do 2 000 mm ručním nebo pneumatickým nářadím s urovnáním dna do předepsaného profilu a spádu v horninách tř. 3 Příplatek k cenám za lepivost horniny tř. 3</t>
  </si>
  <si>
    <t>1431779773</t>
  </si>
  <si>
    <t>7</t>
  </si>
  <si>
    <t>162201101</t>
  </si>
  <si>
    <t>Vodorovné přemístění výkopku nebo sypaniny po suchu na obvyklém dopravním prostředku, bez naložení výkopku, avšak se složením bez rozhrnutí z horniny tř. 1 až 4 na vzdálenost do 20 m</t>
  </si>
  <si>
    <t>-1157083803</t>
  </si>
  <si>
    <t>pro zásyp objektu tam/zpět</t>
  </si>
  <si>
    <t>51,447*2</t>
  </si>
  <si>
    <t>8</t>
  </si>
  <si>
    <t>162701105</t>
  </si>
  <si>
    <t>Vodorovné přemístění výkopku nebo sypaniny po suchu na obvyklém dopravním prostředku, bez naložení výkopku, avšak se složením bez rozhrnutí z horniny tř. 1 až 4 na vzdálenost přes 9 000 do 10 000 m</t>
  </si>
  <si>
    <t>-1961812237</t>
  </si>
  <si>
    <t>9</t>
  </si>
  <si>
    <t>171201201</t>
  </si>
  <si>
    <t>Uložení sypaniny na skládky</t>
  </si>
  <si>
    <t>-626577547</t>
  </si>
  <si>
    <t>171201211</t>
  </si>
  <si>
    <t>Uložení sypaniny poplatek za uložení sypaniny na skládce (skládkovné)</t>
  </si>
  <si>
    <t>t</t>
  </si>
  <si>
    <t>859960853</t>
  </si>
  <si>
    <t>13,302*1,8 'Přepočtené koeficientem množství</t>
  </si>
  <si>
    <t>11</t>
  </si>
  <si>
    <t>174101101</t>
  </si>
  <si>
    <t>Zásyp sypaninou z jakékoliv horniny s uložením výkopku ve vrstvách se zhutněním jam, šachet, rýh nebo kolem objektů v těchto vykopávkách</t>
  </si>
  <si>
    <t>-1202237018</t>
  </si>
  <si>
    <t>64,749</t>
  </si>
  <si>
    <t>-okapový chodníček</t>
  </si>
  <si>
    <t>-0,25*53,208</t>
  </si>
  <si>
    <t>12</t>
  </si>
  <si>
    <t>175111101</t>
  </si>
  <si>
    <t>Obsypání potrubí ručně sypaninou z vhodných hornin tř. 1 až 4 nebo materiálem připraveným podél výkopu ve vzdálenosti do 3 m od jeho kraje, pro jakoukoliv hloubku výkopu a míru zhutnění bez prohození sypaniny</t>
  </si>
  <si>
    <t>-950616059</t>
  </si>
  <si>
    <t>0,25*14,0*1,0</t>
  </si>
  <si>
    <t>13</t>
  </si>
  <si>
    <t>M</t>
  </si>
  <si>
    <t>583312800</t>
  </si>
  <si>
    <t xml:space="preserve">kamenivo těžené drobné </t>
  </si>
  <si>
    <t>1120973866</t>
  </si>
  <si>
    <t>3,5*2 'Přepočtené koeficientem množství</t>
  </si>
  <si>
    <t>14</t>
  </si>
  <si>
    <t>451573111</t>
  </si>
  <si>
    <t>Lože pod potrubí, stoky a drobné objekty v otevřeném výkopu z písku a štěrkopísku do 63 mm</t>
  </si>
  <si>
    <t>2004815371</t>
  </si>
  <si>
    <t>0,2*14,0*1,0</t>
  </si>
  <si>
    <t>18</t>
  </si>
  <si>
    <t>Zemní práce - povrchové úpravy terénu</t>
  </si>
  <si>
    <t>181951101</t>
  </si>
  <si>
    <t>Úprava pláně vyrovnáním výškových rozdílů v hornině tř. 1 až 4 bez zhutnění_x000D_
stávající vyrovnávací vrstva ze škváry - ponecháno z původní skladby střešního pláště - slouží pro vyrovnání rozdílů tl. ve stávajících stropních prefabrikovaných panelech stropu</t>
  </si>
  <si>
    <t>-30901676</t>
  </si>
  <si>
    <t>16</t>
  </si>
  <si>
    <t>1695569317</t>
  </si>
  <si>
    <t>200,0*0,15</t>
  </si>
  <si>
    <t>17</t>
  </si>
  <si>
    <t>167101101</t>
  </si>
  <si>
    <t>Nakládání, skládání a překládání neulehlého výkopku nebo sypaniny nakládání, množství do 100 m3, z hornin tř. 1 až 4</t>
  </si>
  <si>
    <t>-1359319612</t>
  </si>
  <si>
    <t>180404111</t>
  </si>
  <si>
    <t>Založení hřišťového trávníku výsevem na vrstvě ornice</t>
  </si>
  <si>
    <t>652656647</t>
  </si>
  <si>
    <t>19</t>
  </si>
  <si>
    <t>005724100</t>
  </si>
  <si>
    <t>Osiva pícnin směsi travní balení obvykle 25 kg parková</t>
  </si>
  <si>
    <t>kg</t>
  </si>
  <si>
    <t>-1582296082</t>
  </si>
  <si>
    <t>200*0,03 'Přepočtené koeficientem množství</t>
  </si>
  <si>
    <t>20</t>
  </si>
  <si>
    <t>181301102</t>
  </si>
  <si>
    <t>Rozprostření a urovnání ornice v rovině nebo ve svahu sklonu do 1:5 při souvislé ploše do 500 m2, tl. vrstvy přes 100 do 150 mm</t>
  </si>
  <si>
    <t>-1462326063</t>
  </si>
  <si>
    <t>103111001</t>
  </si>
  <si>
    <t>ornice zahradnická</t>
  </si>
  <si>
    <t>1405790171</t>
  </si>
  <si>
    <t>Svislé a kompletní konstrukce</t>
  </si>
  <si>
    <t>22</t>
  </si>
  <si>
    <t>310235251</t>
  </si>
  <si>
    <t>Zazdívka otvorů ve zdivu nadzákladovém cihlami pálenými plochy do 0,0225 m2, ve zdi tl. přes 300 do 450 mm</t>
  </si>
  <si>
    <t>kus</t>
  </si>
  <si>
    <t>-1160331240</t>
  </si>
  <si>
    <t>zazdívka otvorů po demontáži mřížek</t>
  </si>
  <si>
    <t>23</t>
  </si>
  <si>
    <t>310278842</t>
  </si>
  <si>
    <t>Zazdívka otvorů ve zdivu nadzákladovém nepálenými tvárnicemi plochy přes 0,25 m2 do 1 m2</t>
  </si>
  <si>
    <t>259414515</t>
  </si>
  <si>
    <t>1np</t>
  </si>
  <si>
    <t>0,4*0,3*1,5*4</t>
  </si>
  <si>
    <t>24</t>
  </si>
  <si>
    <t>310279842</t>
  </si>
  <si>
    <t xml:space="preserve">Zazdívka otvorů ve zdivu nadzákladovém nepálenými tvárnicemi plochy přes 1 m2 do 4 m2 </t>
  </si>
  <si>
    <t>-133703155</t>
  </si>
  <si>
    <t>0,4*0,9*1,5*16</t>
  </si>
  <si>
    <t>0,4*(1,25*1,5+0,755*2,1+1,605*2,1)</t>
  </si>
  <si>
    <t>0,54*0,75*2,7</t>
  </si>
  <si>
    <t>2np</t>
  </si>
  <si>
    <t>0,4*0,9*1,8*22</t>
  </si>
  <si>
    <t>0,4*0,825*1,8</t>
  </si>
  <si>
    <t>0,54*0,77*3,075</t>
  </si>
  <si>
    <t>0,4*1,77*2,05</t>
  </si>
  <si>
    <t>0,4*2,4*1,8*3</t>
  </si>
  <si>
    <t>0,4*1,5*1,6</t>
  </si>
  <si>
    <t>pilíř 2np</t>
  </si>
  <si>
    <t>3,5*0,54*0,67</t>
  </si>
  <si>
    <t>25</t>
  </si>
  <si>
    <t>311238143</t>
  </si>
  <si>
    <t>Zdivo nosné jednovrstvé z cihel děrovaných  vnitřní broušené, spojené na pero a drážku, lepené tenkovrstvou maltou, pevnost cihel P10, tl. zdiva 240 mm</t>
  </si>
  <si>
    <t>-1981913166</t>
  </si>
  <si>
    <t>3,25*5,055*2</t>
  </si>
  <si>
    <t>26</t>
  </si>
  <si>
    <t>311238242</t>
  </si>
  <si>
    <t>Zdivo nosné jednovrstvé z cihel děrovaných vnější broušené, spojené na pero a drážku, lepené tenkovrstvou maltou, pevnost cihel P15, tl. zdiva 365 mm</t>
  </si>
  <si>
    <t>-397091954</t>
  </si>
  <si>
    <t>3np</t>
  </si>
  <si>
    <t>3,25*(14,47+41,39+11,095+36,025)</t>
  </si>
  <si>
    <t>-(0,6*1,75*27+1,5*1,8+1,5*1,75)</t>
  </si>
  <si>
    <t>27</t>
  </si>
  <si>
    <t>311238243</t>
  </si>
  <si>
    <t>Zdivo nosné jednovrstvé z cihel děrovaných  vnější broušené, spojené na pero a drážku, lepené tenkovrstvou maltou, pevnost cihel  P15, tl. zdiva 400 mm</t>
  </si>
  <si>
    <t>-1130952567</t>
  </si>
  <si>
    <t>3,25*10,73</t>
  </si>
  <si>
    <t>28</t>
  </si>
  <si>
    <t>311272323</t>
  </si>
  <si>
    <t>Zdivo z pórobetonových přesných tvárnic  nosné z tvárnic hladkých jakékoli pevnosti na tenké maltové lože, tloušťka zdiva 300 mm, objemová hmotnost 500 kg/m3</t>
  </si>
  <si>
    <t>-1280381204</t>
  </si>
  <si>
    <t>dozdívka u vstupu</t>
  </si>
  <si>
    <t>0,3*2,65*2,75-0,3*1,85*2,75</t>
  </si>
  <si>
    <t>29</t>
  </si>
  <si>
    <t>317142221</t>
  </si>
  <si>
    <t>Překlady nenosné prefabrikované z pórobetonu osazené do tenkého maltového lože, v příčkách přímé, světlost otvoru do 1010 mm tl. 100 mm</t>
  </si>
  <si>
    <t>1584760203</t>
  </si>
  <si>
    <t>30</t>
  </si>
  <si>
    <t>317142322</t>
  </si>
  <si>
    <t>Překlady nenosné prefabrikované z pórobetonu osazené do tenkého maltového lože, v příčkách přímé, světlost otvoru do 1010 mm tl. 150 mm</t>
  </si>
  <si>
    <t>-1692111640</t>
  </si>
  <si>
    <t>3*3</t>
  </si>
  <si>
    <t>31</t>
  </si>
  <si>
    <t>317168130</t>
  </si>
  <si>
    <t>Překlady keramické vysoké osazené do maltového lože, šířky překladu 7 cm výšky 23,8 cm, délky 100 cm</t>
  </si>
  <si>
    <t>540587812</t>
  </si>
  <si>
    <t>27*5</t>
  </si>
  <si>
    <t>32</t>
  </si>
  <si>
    <t>317168133</t>
  </si>
  <si>
    <t>Překlady keramické vysoké osazené do maltového lože, šířky překladu 7 cm výšky 23,8 cm, délky 175 cm</t>
  </si>
  <si>
    <t>1523270659</t>
  </si>
  <si>
    <t>2*5</t>
  </si>
  <si>
    <t>33</t>
  </si>
  <si>
    <t>317234410</t>
  </si>
  <si>
    <t>Vyzdívka mezi nosníky cihlami pálenými na maltu cementovou</t>
  </si>
  <si>
    <t>-1981089137</t>
  </si>
  <si>
    <t>3,46*(0,14+0,13)*0,54</t>
  </si>
  <si>
    <t>2,79*(0,14+0,13)*0,54</t>
  </si>
  <si>
    <t>2,85*(0,14+0,13)*0,55</t>
  </si>
  <si>
    <t>5*0,9*0,14*0,4</t>
  </si>
  <si>
    <t>5*2,15*0,14*0,4</t>
  </si>
  <si>
    <t>1,8*0,14*0,4</t>
  </si>
  <si>
    <t>1,45*0,14*0,4</t>
  </si>
  <si>
    <t>3*1,9*0,1*0,15</t>
  </si>
  <si>
    <t>1,2*0,1*0,15</t>
  </si>
  <si>
    <t>34</t>
  </si>
  <si>
    <t>317941121</t>
  </si>
  <si>
    <t>Osazování ocelových válcovaných nosníků na zdivu I nebo IE nebo U nebo UE nebo L do č. 12 nebo výšky do 120 mm</t>
  </si>
  <si>
    <t>1031505535</t>
  </si>
  <si>
    <t>L70/70/6</t>
  </si>
  <si>
    <t>3*2*1,9*6,38/1000</t>
  </si>
  <si>
    <t>2*1,2*6,38/1000</t>
  </si>
  <si>
    <t>L50/50/6</t>
  </si>
  <si>
    <t xml:space="preserve"> 2*1,2*4,47/1000</t>
  </si>
  <si>
    <t>35</t>
  </si>
  <si>
    <t>130104280</t>
  </si>
  <si>
    <t>Ocel profilová v jakosti 11 375 ocel profilová L úhelníky rovnostranné 70 x 70 x 6 mm</t>
  </si>
  <si>
    <t>1596337440</t>
  </si>
  <si>
    <t>P</t>
  </si>
  <si>
    <t>Poznámka k položce:
Hmotnost: 6,40 kg/m</t>
  </si>
  <si>
    <t>0,088*1,08 'Přepočtené koeficientem množství</t>
  </si>
  <si>
    <t>36</t>
  </si>
  <si>
    <t>130104220</t>
  </si>
  <si>
    <t>Ocel profilová v jakosti 11 375 ocel profilová L úhelníky rovnostranné 50 x 50 x 6 mm</t>
  </si>
  <si>
    <t>1307748428</t>
  </si>
  <si>
    <t>Poznámka k položce:
Hmotnost: 4,47 kg/m</t>
  </si>
  <si>
    <t>0,011*1,08 'Přepočtené koeficientem množství</t>
  </si>
  <si>
    <t>37</t>
  </si>
  <si>
    <t>317941123</t>
  </si>
  <si>
    <t>Osazování ocelových válcovaných nosníků na zdivu I nebo IE nebo U nebo UE nebo L č. 14 až 22 nebo výšky do 220 mm</t>
  </si>
  <si>
    <t>-752050916</t>
  </si>
  <si>
    <t>HEB 140</t>
  </si>
  <si>
    <t>3*3,46*33,7/1000</t>
  </si>
  <si>
    <t>3*2,79*33,7/1000</t>
  </si>
  <si>
    <t>3*2,85*33,7/1000</t>
  </si>
  <si>
    <t>I140</t>
  </si>
  <si>
    <t>5*3*0,9*14,3/1000</t>
  </si>
  <si>
    <t>5*3*2,15*14,3/1000</t>
  </si>
  <si>
    <t>3*1,8*14,3/1000</t>
  </si>
  <si>
    <t>3*1,45*14,3/1000</t>
  </si>
  <si>
    <t>38</t>
  </si>
  <si>
    <t>130107160</t>
  </si>
  <si>
    <t>Ocel profilová v jakosti 11 375 ocel profilová I IPN h=140 mm</t>
  </si>
  <si>
    <t>-1037804632</t>
  </si>
  <si>
    <t>Poznámka k položce:
Hmotnost: 14,40 kg/m</t>
  </si>
  <si>
    <t>0,793*1,08 'Přepočtené koeficientem množství</t>
  </si>
  <si>
    <t>39</t>
  </si>
  <si>
    <t>130109740</t>
  </si>
  <si>
    <t>Ocel profilová v jakosti 11 375 ocel profilová H ocel profilová HE-B h=140 mm</t>
  </si>
  <si>
    <t>-88710653</t>
  </si>
  <si>
    <t>Poznámka k položce:
Hmotnost: 34,50 kg/m</t>
  </si>
  <si>
    <t>0,92*1,08 'Přepočtené koeficientem množství</t>
  </si>
  <si>
    <t>40</t>
  </si>
  <si>
    <t>331238342</t>
  </si>
  <si>
    <t>Pilíře volně stojící z cihel děrovaných čtyřhranné pravoúhlé pod omítku z cihel broušených, pevnosti  P 15, lepených tenkovrstvou maltou</t>
  </si>
  <si>
    <t>1743819924</t>
  </si>
  <si>
    <t>3,375*0,44*0,5*19</t>
  </si>
  <si>
    <t>3,375*0,44*0,305*2</t>
  </si>
  <si>
    <t>3,375*0,44*0,64*2</t>
  </si>
  <si>
    <t>3,375*0,44*1,4</t>
  </si>
  <si>
    <t>41</t>
  </si>
  <si>
    <t>342272323</t>
  </si>
  <si>
    <t>Příčky z pórobetonových přesných příčkovek hladkých, P2-400 na tenké maltové lože, tloušťky příčky 100 mm_x000D_
výpočtová pevnost zdiva 0,6 MPa</t>
  </si>
  <si>
    <t>-1214426874</t>
  </si>
  <si>
    <t>objekt "U"</t>
  </si>
  <si>
    <t>3,0*4,98-0,9*2,0</t>
  </si>
  <si>
    <t>objektt K - 3np</t>
  </si>
  <si>
    <t>3,375*4,98</t>
  </si>
  <si>
    <t>42</t>
  </si>
  <si>
    <t>342272523</t>
  </si>
  <si>
    <t>Příčky z pórobetonových přesných příčkovek hladkých, objemové hmotnosti 500 kg/m3 na tenké maltové lože, tloušťky příčky 150 mm</t>
  </si>
  <si>
    <t>-1908076683</t>
  </si>
  <si>
    <t>2,8*(2,37+2,36)</t>
  </si>
  <si>
    <t>3,1*(3,0+2,0+2,82+2,65)-(0,7*2*3+1,6*2)</t>
  </si>
  <si>
    <t>3,045*(2,4+2,33)</t>
  </si>
  <si>
    <t>3,345*(3,0+2,0+2,82+2,65+4,33)</t>
  </si>
  <si>
    <t>-(0,7*2,0*3+1,6*2,0+0,9*2,0)</t>
  </si>
  <si>
    <t>3,4*(2,475+2,405)</t>
  </si>
  <si>
    <t>3,4*(3,035+2,035+2,87+2,755)-(0,7*2*2+1,6*2)</t>
  </si>
  <si>
    <t>43</t>
  </si>
  <si>
    <t>342291121</t>
  </si>
  <si>
    <t>Ukotvení příček plochými kotvami, do konstrukce cihelné</t>
  </si>
  <si>
    <t>m</t>
  </si>
  <si>
    <t>1714382981</t>
  </si>
  <si>
    <t>3,0*2</t>
  </si>
  <si>
    <t>objekt K - 3np</t>
  </si>
  <si>
    <t>3,375*2</t>
  </si>
  <si>
    <t>2,8*4</t>
  </si>
  <si>
    <t>3,1*4</t>
  </si>
  <si>
    <t>3,045*4</t>
  </si>
  <si>
    <t>3,345*4</t>
  </si>
  <si>
    <t>3,4*8</t>
  </si>
  <si>
    <t>44</t>
  </si>
  <si>
    <t>342291131</t>
  </si>
  <si>
    <t>Ukotvení příček plochými kotvami, do konstrukce betonové</t>
  </si>
  <si>
    <t>2025594949</t>
  </si>
  <si>
    <t>4,98</t>
  </si>
  <si>
    <t>2,37+2,36</t>
  </si>
  <si>
    <t>3,0+2,0+2,82+2,65</t>
  </si>
  <si>
    <t>2,4+2,33</t>
  </si>
  <si>
    <t>3,0+2,0+2,82+2,65+4,33</t>
  </si>
  <si>
    <t>2,475+2,405</t>
  </si>
  <si>
    <t>3,035+2,035+2,87+2,755</t>
  </si>
  <si>
    <t>45</t>
  </si>
  <si>
    <t>346244381</t>
  </si>
  <si>
    <t>Plentování ocelových válcovaných nosníků jednostranné cihlami na maltu, výška stojiny do 200 mm</t>
  </si>
  <si>
    <t>-923852540</t>
  </si>
  <si>
    <t>0,14*3,46*2</t>
  </si>
  <si>
    <t>0,14*2,79*2</t>
  </si>
  <si>
    <t>0,14*2,85*2</t>
  </si>
  <si>
    <t>5*0,14*0,9*2</t>
  </si>
  <si>
    <t>5*0,14*2,15*2</t>
  </si>
  <si>
    <t>0,14*1,8*2</t>
  </si>
  <si>
    <t>0,14*1,45*2</t>
  </si>
  <si>
    <t>46</t>
  </si>
  <si>
    <t>346244811</t>
  </si>
  <si>
    <t>Přizdívky izolační a ochranné z cihel pálených na maltu MC-10 včetně vytvoření požlábku v ohybu izolace vodorovné na svislou, se zatřenou cementovou omítkou z malty min. MC 10 tl. 20 mm pod izolaci z cihel plných dl. 290 mm, P 10 až P 20 tl. 65 mm</t>
  </si>
  <si>
    <t>-1553148134</t>
  </si>
  <si>
    <t>zarovnání parapetů</t>
  </si>
  <si>
    <t>1,35*1,5*19</t>
  </si>
  <si>
    <t>1,275*25</t>
  </si>
  <si>
    <t>47</t>
  </si>
  <si>
    <t>346971222</t>
  </si>
  <si>
    <t>Izolace proti šíření zvuku prováděná současně při zdění z desek hladkých z recyklované pryže pod příčky, lepená celoplošně, tloušťky desek 7,5 mm, v pruzích š. přes 100 do 200 mm</t>
  </si>
  <si>
    <t>-543007754</t>
  </si>
  <si>
    <t>48</t>
  </si>
  <si>
    <t>615142002</t>
  </si>
  <si>
    <t>Potažení vnitřních ploch pletivem v ploše nebo pruzích, na plném podkladu sklovláknitým provizorním přichycením nosníků</t>
  </si>
  <si>
    <t>516508355</t>
  </si>
  <si>
    <t>1,0*(3,46+2,79+3*0,9+5*2,15+3*1,9+1,8+2,85)</t>
  </si>
  <si>
    <t>Vodorovné konstrukce</t>
  </si>
  <si>
    <t>49</t>
  </si>
  <si>
    <t>411354259</t>
  </si>
  <si>
    <t>Nosná konstrukce z trapézového plechu TR150/280/1,25 (přeložení trap.plechu 2 vlny,, trap. plech kotven do věnců V1 a V2 v každé 2.vlně pomocí chem. kotvení závit. tyčí pr.10/150 mm (100mm v ŽB věnci), matkou a podložkami, při kotvení nesmí dojít k přerušení hlavní výztuže věnců, ve vrcholu obě části propojit</t>
  </si>
  <si>
    <t>-1342059218</t>
  </si>
  <si>
    <t>14,75*42,40-3,515*5,87</t>
  </si>
  <si>
    <t>604,767*1,05 'Přepočtené koeficientem množství</t>
  </si>
  <si>
    <t>50</t>
  </si>
  <si>
    <t>417321515</t>
  </si>
  <si>
    <t>Ztužující pásy a věnce z betonu železového (bez výztuže) tř. C 25/30</t>
  </si>
  <si>
    <t>1769858374</t>
  </si>
  <si>
    <t>V1</t>
  </si>
  <si>
    <t>0,365*0,212*(36,39+36,11+42,12+11,095)</t>
  </si>
  <si>
    <t>0,4*0,212*10,73</t>
  </si>
  <si>
    <t>V2</t>
  </si>
  <si>
    <t>0,44*0,195*(30,09+36,025)</t>
  </si>
  <si>
    <t>51</t>
  </si>
  <si>
    <t>417351115</t>
  </si>
  <si>
    <t>Bednění bočnic ztužujících pásů a věnců včetně vzpěr zřízení</t>
  </si>
  <si>
    <t>1845054688</t>
  </si>
  <si>
    <t>0,212*(36,39+36,11+42,12+11,095)*2</t>
  </si>
  <si>
    <t>0,212*10,73*2</t>
  </si>
  <si>
    <t>0,195*(30,09+36,025)*2</t>
  </si>
  <si>
    <t>52</t>
  </si>
  <si>
    <t>417351116</t>
  </si>
  <si>
    <t>Bednění bočnic ztužujících pásů a věnců včetně vzpěr odstranění</t>
  </si>
  <si>
    <t>2094603645</t>
  </si>
  <si>
    <t>53</t>
  </si>
  <si>
    <t>417361821</t>
  </si>
  <si>
    <t>Výztuž ztužujících pásů a věnců z betonářské oceli 10 505 (R) nebo BSt 500</t>
  </si>
  <si>
    <t>-1135049070</t>
  </si>
  <si>
    <t>16,311*50/1000</t>
  </si>
  <si>
    <t>Stropy a stropní konstrukce pozemních staveb</t>
  </si>
  <si>
    <t>54</t>
  </si>
  <si>
    <t>411321414</t>
  </si>
  <si>
    <t>Stropy z betonu železového (bez výztuže) stropů deskových, plochých střech, desek balkonových, desek hřibových stropů včetně hlavic hřibových sloupů tř. C 25/30</t>
  </si>
  <si>
    <t>-1333443442</t>
  </si>
  <si>
    <t>0,18*8,36*3,48</t>
  </si>
  <si>
    <t>0,18*5,17*2,82</t>
  </si>
  <si>
    <t>0,18*5,16*2,91</t>
  </si>
  <si>
    <t>55</t>
  </si>
  <si>
    <t>411351101</t>
  </si>
  <si>
    <t>Bednění stropů, kleneb nebo skořepin bez podpěrné konstrukce stropů deskových, balkonových nebo plošných konzol plné, rovné, popř. s náběhy zřízení</t>
  </si>
  <si>
    <t>-1350113233</t>
  </si>
  <si>
    <t>8,36*3,48+5,17*2,82+5,16*2,91</t>
  </si>
  <si>
    <t>56</t>
  </si>
  <si>
    <t>411351102</t>
  </si>
  <si>
    <t>Bednění stropů, kleneb nebo skořepin bez podpěrné konstrukce stropů deskových, balkonových nebo plošných konzol plné, rovné, popř. s náběhy odstranění</t>
  </si>
  <si>
    <t>894759240</t>
  </si>
  <si>
    <t>57</t>
  </si>
  <si>
    <t>411354171</t>
  </si>
  <si>
    <t>Podpěrná konstrukce stropů výšky do 4 m se zesílením dna bednění na výměru m2 půdorysu pro zatížení betonovou směsí a výztuží do 5 kPa zřízení</t>
  </si>
  <si>
    <t>-1621781028</t>
  </si>
  <si>
    <t>58</t>
  </si>
  <si>
    <t>411354172</t>
  </si>
  <si>
    <t>Podpěrná konstrukce stropů výšky do 4 m se zesílením dna bednění na výměru m2 půdorysu pro zatížení betonovou směsí a výztuží do 5 kPa odstranění</t>
  </si>
  <si>
    <t>695340775</t>
  </si>
  <si>
    <t>59</t>
  </si>
  <si>
    <t>411361821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</si>
  <si>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</si>
  <si>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-1021279583</t>
  </si>
  <si>
    <t>(8,3*18+5,1*30)*0,888/1000*1,25*1,1</t>
  </si>
  <si>
    <t>60</t>
  </si>
  <si>
    <t>411362021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</si>
  <si>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</si>
  <si>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-1298157350</t>
  </si>
  <si>
    <t>8/100/100:</t>
  </si>
  <si>
    <t>58,688*7,9/1000*1,25*1,1</t>
  </si>
  <si>
    <t>5/150/150:</t>
  </si>
  <si>
    <t>58,688*2,1/1000*1,25*1,1</t>
  </si>
  <si>
    <t>Schodišťové konstrukce a rampy</t>
  </si>
  <si>
    <t>61</t>
  </si>
  <si>
    <t>430321414</t>
  </si>
  <si>
    <t>Schodišťové konstrukce a rampy z betonu železového (bez výztuže) stupně, schodnice, ramena, podesty s nosníky tř. C 25/30</t>
  </si>
  <si>
    <t>1267443307</t>
  </si>
  <si>
    <t>na stáv.schod.ramena</t>
  </si>
  <si>
    <t>0,118*1,2*3,3*2</t>
  </si>
  <si>
    <t>na nová schod.ramena</t>
  </si>
  <si>
    <t>0,16*1,2*(3,5+3,41)</t>
  </si>
  <si>
    <t>62</t>
  </si>
  <si>
    <t>434311114</t>
  </si>
  <si>
    <t>Stupně dusané z betonu prostého nebo prokládaného kamenem na terén nebo na desku bez potěru, se zahlazením povrchu tř. C 25/30</t>
  </si>
  <si>
    <t>473397923</t>
  </si>
  <si>
    <t>na stáv. schod.desku</t>
  </si>
  <si>
    <t>1,2*21</t>
  </si>
  <si>
    <t>nová ramena</t>
  </si>
  <si>
    <t>20*1,2</t>
  </si>
  <si>
    <t>63</t>
  </si>
  <si>
    <t>434351141</t>
  </si>
  <si>
    <t>Bednění stupňů betonovaných na podstupňové desce nebo na terénu půdorysně přímočarých zřízení</t>
  </si>
  <si>
    <t>1760045846</t>
  </si>
  <si>
    <t>10*1,2*0,15</t>
  </si>
  <si>
    <t>11*1,2*0,1615</t>
  </si>
  <si>
    <t>20*1,2*0,18</t>
  </si>
  <si>
    <t>64</t>
  </si>
  <si>
    <t>434351142</t>
  </si>
  <si>
    <t>Bednění stupňů betonovaných na podstupňové desce nebo na terénu půdorysně přímočarých odstranění</t>
  </si>
  <si>
    <t>-156747265</t>
  </si>
  <si>
    <t>65</t>
  </si>
  <si>
    <t>413941123</t>
  </si>
  <si>
    <t>Osazování ocelových válcovaných nosníků ve stropech I nebo IE nebo U nebo UE nebo L č. 14 až 22 nebo výšky do 220 mm</t>
  </si>
  <si>
    <t>1452603601</t>
  </si>
  <si>
    <t>L 200/100/10</t>
  </si>
  <si>
    <t>2*2,8*23,0/1000</t>
  </si>
  <si>
    <t>1*3,41*23,0/1000</t>
  </si>
  <si>
    <t>1*1,4*23,0/1000</t>
  </si>
  <si>
    <t>1*3,5*23,0/1000</t>
  </si>
  <si>
    <t>U200</t>
  </si>
  <si>
    <t>3*2,8*25,3/1000</t>
  </si>
  <si>
    <t>3,41*25,3/1000</t>
  </si>
  <si>
    <t>1*3,5*25,3/1000</t>
  </si>
  <si>
    <t>66</t>
  </si>
  <si>
    <t>130104510</t>
  </si>
  <si>
    <t>Ocel profilová v jakosti 11 375 ocel profilová L úhelníky rovnostranné 200 x 100 x 10 mm</t>
  </si>
  <si>
    <t>327280199</t>
  </si>
  <si>
    <t>Poznámka k položce:
Hmotnost: 23,0 kg/m</t>
  </si>
  <si>
    <t>0,32*1,08 'Přepočtené koeficientem množství</t>
  </si>
  <si>
    <t>67</t>
  </si>
  <si>
    <t>130108260</t>
  </si>
  <si>
    <t>Ocel profilová v jakosti 11 375 ocel profilová U UPN h=200 mm</t>
  </si>
  <si>
    <t>1167987004</t>
  </si>
  <si>
    <t>Poznámka k položce:
Hmotnost: 25,30 kg/m</t>
  </si>
  <si>
    <t>0,388*1,08 'Přepočtené koeficientem množství</t>
  </si>
  <si>
    <t>68</t>
  </si>
  <si>
    <t>411121232</t>
  </si>
  <si>
    <t>Montáž prefabrikovaných železobetonových stropů se zalitím spár, včetně podpěrné konstrukce, na cementovou maltu ze stropních desek, šířky do 600 mm a délky přes 900 do 1800 mm</t>
  </si>
  <si>
    <t>-1115361892</t>
  </si>
  <si>
    <t>nástupní a výstupní rameno dl. 1200 mm</t>
  </si>
  <si>
    <t>2*9</t>
  </si>
  <si>
    <t>podesta dl. 1800 mm</t>
  </si>
  <si>
    <t>69</t>
  </si>
  <si>
    <t>593411140</t>
  </si>
  <si>
    <t>Desky (prefabrikáty) stropní betonové a železobetonové železobetonové desky stropní plné PZD  20-120   119 x 34 x 7</t>
  </si>
  <si>
    <t>291053914</t>
  </si>
  <si>
    <t>70</t>
  </si>
  <si>
    <t>593411160</t>
  </si>
  <si>
    <t>Desky (prefabrikáty) stropní betonové a železobetonové železobetonové desky stropní plné PZD  20-180   179 x 34 x 7</t>
  </si>
  <si>
    <t>2111780910</t>
  </si>
  <si>
    <t>71</t>
  </si>
  <si>
    <t>389381001</t>
  </si>
  <si>
    <t>Dobetonování prefabrikovaných konstrukcí</t>
  </si>
  <si>
    <t>160366451</t>
  </si>
  <si>
    <t>0,255*0,445*1,2</t>
  </si>
  <si>
    <t>0,255*0,425*2,4</t>
  </si>
  <si>
    <t>72</t>
  </si>
  <si>
    <t>430362021</t>
  </si>
  <si>
    <t>Výztuž schodišťových konstrukcí a ramp stupňů, schodnic, ramen, podest s nosníky ze svařovaných sítí z drátů typu KARI</t>
  </si>
  <si>
    <t>1189842600</t>
  </si>
  <si>
    <t>2*0,445*1,2*7,9/1000</t>
  </si>
  <si>
    <t>2*0,425*2,4*7,9/1000</t>
  </si>
  <si>
    <t>(3,5+3,41)*1,2*7,9/1000*2</t>
  </si>
  <si>
    <t>73</t>
  </si>
  <si>
    <t>R43-001</t>
  </si>
  <si>
    <t>Stávající předložené schodiště vč. bočních zídek bude repasováno - očistit od vegetace, stavebně vyspravit</t>
  </si>
  <si>
    <t>-1971589486</t>
  </si>
  <si>
    <t>3*2,65</t>
  </si>
  <si>
    <t>Komunikace pozemní</t>
  </si>
  <si>
    <t>74</t>
  </si>
  <si>
    <t>181101121.1</t>
  </si>
  <si>
    <t>Zhutnění a úprava podkladu na 45 Mpa</t>
  </si>
  <si>
    <t>CS ÚRS 2013 01</t>
  </si>
  <si>
    <t>1313452585</t>
  </si>
  <si>
    <t>pro okapový chodník</t>
  </si>
  <si>
    <t>0,5*(11,235+43,4+14,75+37,03)</t>
  </si>
  <si>
    <t>75</t>
  </si>
  <si>
    <t>637111112</t>
  </si>
  <si>
    <t>Okapový chodník ze štěrkopísku tl 150 mm s udusáním</t>
  </si>
  <si>
    <t>1201325831</t>
  </si>
  <si>
    <t>76</t>
  </si>
  <si>
    <t>637121111</t>
  </si>
  <si>
    <t>Okapový chodník z kačírku tl 100 mm s udusáním</t>
  </si>
  <si>
    <t>-2141011035</t>
  </si>
  <si>
    <t>77</t>
  </si>
  <si>
    <t>916331112</t>
  </si>
  <si>
    <t>Osazení zahradního obrubníku betonového do lože z betonu s boční opěrou</t>
  </si>
  <si>
    <t>-1119718637</t>
  </si>
  <si>
    <t>11,535+43,4+15,75+37,03</t>
  </si>
  <si>
    <t>78</t>
  </si>
  <si>
    <t>592173030</t>
  </si>
  <si>
    <t>obrubník betonový zahradní přírodní šedá  6/20 50x5x20 cm</t>
  </si>
  <si>
    <t>1021971062</t>
  </si>
  <si>
    <t>Poznámka k položce:
spotřeba: 2 kus/m</t>
  </si>
  <si>
    <t>107,715*2,01 'Přepočtené koeficientem množství</t>
  </si>
  <si>
    <t>79</t>
  </si>
  <si>
    <t>916991121</t>
  </si>
  <si>
    <t>Lože pod obrubníky, krajníky nebo obruby z dlažebních kostek z betonu prostého</t>
  </si>
  <si>
    <t>632140585</t>
  </si>
  <si>
    <t>107,715*0,1*0,1</t>
  </si>
  <si>
    <t>80</t>
  </si>
  <si>
    <t>919735113</t>
  </si>
  <si>
    <t>Řezání stávajícího živičného krytu nebo podkladu hloubky přes 100 do 150 mm</t>
  </si>
  <si>
    <t>-4718040</t>
  </si>
  <si>
    <t>81</t>
  </si>
  <si>
    <t>113107112</t>
  </si>
  <si>
    <t>Odstranění podkladů nebo krytů s přemístěním hmot na skládku na vzdálenost do 3 m nebo s naložením na dopravní prostředek v ploše jednotlivě do 50 m2 z kameniva těženého, o tl. vrstvy přes 100 do 200 mm</t>
  </si>
  <si>
    <t>-1733059351</t>
  </si>
  <si>
    <t>82</t>
  </si>
  <si>
    <t>113107183</t>
  </si>
  <si>
    <t>Odstranění podkladů nebo krytů s přemístěním hmot na skládku na vzdálenost do 20 m nebo s naložením na dopravní prostředek v ploše jednotlivě přes 50 m2 do 200 m2 živičných, o tl. vrstvy přes 100 do 150 mm</t>
  </si>
  <si>
    <t>-1244051999</t>
  </si>
  <si>
    <t>20,0+60,0</t>
  </si>
  <si>
    <t>83</t>
  </si>
  <si>
    <t>564861114</t>
  </si>
  <si>
    <t>Podklad ze štěrkodrti ŠD s rozprostřením a zhutněním, po zhutnění tl. 230 mm</t>
  </si>
  <si>
    <t>751319844</t>
  </si>
  <si>
    <t>84</t>
  </si>
  <si>
    <t>566901222</t>
  </si>
  <si>
    <t>po vybouraném asfaltu</t>
  </si>
  <si>
    <t>-1987775299</t>
  </si>
  <si>
    <t>85</t>
  </si>
  <si>
    <t>577134131</t>
  </si>
  <si>
    <t>Asfaltový beton vrstva obrusná ACO 11 (ABS) s rozprostřením a se zhutněním z modifikovaného asfaltu, po zhutnění tl. 40 mm</t>
  </si>
  <si>
    <t>-1115805565</t>
  </si>
  <si>
    <t>86</t>
  </si>
  <si>
    <t>565165111</t>
  </si>
  <si>
    <t>Asfaltový beton vrstva podkladní ACP 16 (obalované kamenivo střednězrnné - OKS) s rozprostřením a zhutněním, po zhutnění tl. 80 mm</t>
  </si>
  <si>
    <t>-610467612</t>
  </si>
  <si>
    <t>Úprava povrchů vnitřní</t>
  </si>
  <si>
    <t>87</t>
  </si>
  <si>
    <t>611131121</t>
  </si>
  <si>
    <t>Podkladní a spojovací vrstva vnitřních omítaných ploch penetrace akrylát-silikonová  stropů</t>
  </si>
  <si>
    <t>825932468</t>
  </si>
  <si>
    <t>447,68-7,95</t>
  </si>
  <si>
    <t>544,05-7,91</t>
  </si>
  <si>
    <t>88</t>
  </si>
  <si>
    <t>611131301</t>
  </si>
  <si>
    <t>Podkladní a spojovací vrstva vnitřních omítaných ploch cementový postřik  celoplošně stropů</t>
  </si>
  <si>
    <t>1351393360</t>
  </si>
  <si>
    <t>89</t>
  </si>
  <si>
    <t>611142001</t>
  </si>
  <si>
    <t>Potažení vnitřních stropů sklovláknitým pletivem vtlačeným do tenkovrstvé hmoty</t>
  </si>
  <si>
    <t>-1802926020</t>
  </si>
  <si>
    <t>90</t>
  </si>
  <si>
    <t>611311131</t>
  </si>
  <si>
    <t>Potažení vnitřních ploch štukem tloušťky do 3 mm vodorovných konstrukcí stropů rovných</t>
  </si>
  <si>
    <t>1349957741</t>
  </si>
  <si>
    <t>91</t>
  </si>
  <si>
    <t>611325421</t>
  </si>
  <si>
    <t>Oprava vápenocementové nebo vápenné omítky vnitřních ploch štukové dvouvrstvé, tloušťky do 20 mm stropů, v rozsahu opravované plochy do 10%</t>
  </si>
  <si>
    <t>389478864</t>
  </si>
  <si>
    <t>1np - objekt U</t>
  </si>
  <si>
    <t>33,22+9,96</t>
  </si>
  <si>
    <t>92</t>
  </si>
  <si>
    <t>612131121</t>
  </si>
  <si>
    <t>Penetrace akrylát-silikonová vnitřních stěn</t>
  </si>
  <si>
    <t>-557654421</t>
  </si>
  <si>
    <t>111,88+1606,963+87,264</t>
  </si>
  <si>
    <t>93</t>
  </si>
  <si>
    <t>612142001</t>
  </si>
  <si>
    <t>Potažení vnitřních stěn sklovláknitým pletivem vtlačeným do tenkovrstvé hmoty</t>
  </si>
  <si>
    <t>1744651139</t>
  </si>
  <si>
    <t>500</t>
  </si>
  <si>
    <t>94</t>
  </si>
  <si>
    <t>612143003</t>
  </si>
  <si>
    <t>Montáž omítkových plastových nebo pozinkovaných rohových profilů</t>
  </si>
  <si>
    <t>-884344984</t>
  </si>
  <si>
    <t>okolo oken a vchodových dveří</t>
  </si>
  <si>
    <t>2*(1,85+2,75*2)+23*(0,6+1,5*2)+2*(0,6+1,35*2)</t>
  </si>
  <si>
    <t>2*(1,5+1,8*2)+25*(0,6+1,8*2)+2*(0,6+1,635*2)</t>
  </si>
  <si>
    <t>1*(1,5+1,75*2)+25*(0,69+1,75*2)+2*(0,6+1,56*2)</t>
  </si>
  <si>
    <t>1*(1,5+2,01*2)</t>
  </si>
  <si>
    <t>vnitřní rohy, sloupů apod.</t>
  </si>
  <si>
    <t>2,7*(16*4+4+11)</t>
  </si>
  <si>
    <t>3,045*(18*4+11+2)</t>
  </si>
  <si>
    <t>3,22*(18*4+11)</t>
  </si>
  <si>
    <t>95</t>
  </si>
  <si>
    <t>590514800</t>
  </si>
  <si>
    <t>lišta rohová Al 10/10 cm s tkaninou bal. 2,5 m</t>
  </si>
  <si>
    <t>-1362327069</t>
  </si>
  <si>
    <t>1089,135*1,05 'Přepočtené koeficientem množství</t>
  </si>
  <si>
    <t>96</t>
  </si>
  <si>
    <t>612325421</t>
  </si>
  <si>
    <t>Oprava vápenocementové nebo vápenné omítky vnitřních ploch štukové dvouvrstvé, tloušťky do 20 mm stěn, v rozsahu opravované plochy do 10%</t>
  </si>
  <si>
    <t>44907003</t>
  </si>
  <si>
    <t>3,3*(4,98+6,67*2)-(1,16*0,6*2+0,9*2,0)</t>
  </si>
  <si>
    <t>0,15*(1,16*2+0,6*4)</t>
  </si>
  <si>
    <t>3,3*(2,0*2+4,98)-1,16*0,6+0,15*(1,16+0,6*2)</t>
  </si>
  <si>
    <t>97</t>
  </si>
  <si>
    <t>612321121</t>
  </si>
  <si>
    <t>Omítka vápenocementová vnitřních ploch  jednovrstvá, tloušťky do 10 mm hladká svislých konstrukcí stěn</t>
  </si>
  <si>
    <t>110132313</t>
  </si>
  <si>
    <t>pod keram.obklad</t>
  </si>
  <si>
    <t>111,88</t>
  </si>
  <si>
    <t>98</t>
  </si>
  <si>
    <t>612321141</t>
  </si>
  <si>
    <t>Omítka vápenocementová vnitřních ploch dvouvrstvá, tloušťky jádrové omítky do 10 mm a tloušťky štuku do 3 mm štuková svislých konstrukcí stěn</t>
  </si>
  <si>
    <t>1509049262</t>
  </si>
  <si>
    <t>1.01:</t>
  </si>
  <si>
    <t>3,0*(2,0+1,85)*2-(0,7*2,0+0,6*1,35)+0,3*(0,6+1,35*2)</t>
  </si>
  <si>
    <t>1.02:</t>
  </si>
  <si>
    <t>3,0*(1,0+2,0)*2-(0,7*2,0+0,6*1,35)+0,3*(0,6+1,35*2)</t>
  </si>
  <si>
    <t>1.03:</t>
  </si>
  <si>
    <t>3,0*(6,22+2,65)*2-(1,85*2,75+1,6*2,7+2,4*2,7+1,6*2,0)</t>
  </si>
  <si>
    <t>0,25*(1,85+2,75*2)</t>
  </si>
  <si>
    <t>3,0*(2,82+1,85)*2-(0,7*2,0*2+0,6*1,5+1,6*2,7)</t>
  </si>
  <si>
    <t>0,54*(1,6+2,7*2)+0,3*(0,6+1,5*2)</t>
  </si>
  <si>
    <t>1.04:</t>
  </si>
  <si>
    <t>3,0*(32,8+13,67)*2</t>
  </si>
  <si>
    <t>-(0,6*1,5*22+1,85*2,75+0,6*0,8+1,6*2,0)</t>
  </si>
  <si>
    <t>0,3*(0,6*22+1,5*44+1,85+2,75*2)+0,4*(0,6+0,8*2)</t>
  </si>
  <si>
    <t>1.05:</t>
  </si>
  <si>
    <t>3,3*(2,4+5,51*2)-1,5*1,8+0,3*(1,5+1,8*2)</t>
  </si>
  <si>
    <t>1.06:</t>
  </si>
  <si>
    <t>3,0*(1,0+2,82)*2-0,7*2,0*2</t>
  </si>
  <si>
    <t>objekt U - příčka</t>
  </si>
  <si>
    <t>3,0*4,98*2-0,9*2,0*2</t>
  </si>
  <si>
    <t>2.01:</t>
  </si>
  <si>
    <t>3,335*(2,0+1,85)*2-(0,7*2,0+0,6*1,635)+0,3*(0,6+1,635*2)</t>
  </si>
  <si>
    <t>2.02:</t>
  </si>
  <si>
    <t>3,335*(1,0+2,0)*2-(0,7*2,0+0,6*1,635)+0,3*(0,6+1,635*2)</t>
  </si>
  <si>
    <t>2.03:</t>
  </si>
  <si>
    <t>3,335*(6,22+2,65)*2-(1,5*1,8+1,58*3,055+2,4*3,035+1,6*2)+0,3*(1,5+1,8*2)</t>
  </si>
  <si>
    <t>3,335*(2,82+1,85)*2-(0,7*2,0*2+1,58*3,035+0,6*1,8)</t>
  </si>
  <si>
    <t>0,3*(0,6+1,8*2)+0,54*(1,58+3,035*2)</t>
  </si>
  <si>
    <t>2.04:</t>
  </si>
  <si>
    <t>3,335*(35,99+13,67)*2-(0,6*1,8*22+1,85*2,095+1,6*2,0)</t>
  </si>
  <si>
    <t xml:space="preserve">0,3*(0,6*22+1,8*44+1,85+2,095*2) </t>
  </si>
  <si>
    <t>2.05:</t>
  </si>
  <si>
    <t>3,345*(4,93+10,945)*2-(0,6*1,8*2+0,9*2,0)</t>
  </si>
  <si>
    <t>0,3*(0,6*2+1,8*4)</t>
  </si>
  <si>
    <t>2.06:</t>
  </si>
  <si>
    <t>3,345*(1,0+2,82)*2-0,7*2,0*2</t>
  </si>
  <si>
    <t>2.07:</t>
  </si>
  <si>
    <t>3,345*(2,56+4,93)*2-(1,85*2,095*2+0,9*2,0)</t>
  </si>
  <si>
    <t>0,3*(1,85*2+2,095*4)</t>
  </si>
  <si>
    <t>3.01:</t>
  </si>
  <si>
    <t>3,21*(1,885+2,035)*2-(0,7*2+0,6*1,56)+0,3*(0,6+1,56*2)</t>
  </si>
  <si>
    <t>3.02:</t>
  </si>
  <si>
    <t>3,21*(1,0+2,035)*2-(0,7*2,0+0,6*1,56)+0,3*(0,6+1,56*2)</t>
  </si>
  <si>
    <t>3.03:</t>
  </si>
  <si>
    <t>3,21*(6,175+2,755)*2</t>
  </si>
  <si>
    <t>-(1,5*1,75+1,58*3,21+2,4*3,21+1,6*2,0)</t>
  </si>
  <si>
    <t>0,3*(1,5+1,75*2)</t>
  </si>
  <si>
    <t>3,21*(2,87+1,885)*2</t>
  </si>
  <si>
    <t>-(0,7*2,0*2+0,6*1,75+1,58*3,21)+0,44*(1,5+1,75*2)</t>
  </si>
  <si>
    <t>0,3*(0,6+1,75*2)</t>
  </si>
  <si>
    <t>3.04:</t>
  </si>
  <si>
    <t>3,22*(36,025+13,74)*2-(0,6*1,75*22+1,85*2,095)</t>
  </si>
  <si>
    <t>0,3*(0,6*22+1,75*44+1,85+2,095*2)</t>
  </si>
  <si>
    <t>3.05:</t>
  </si>
  <si>
    <t>3,22*(10,73+4,965)*2-(0,6*1,75*2+1,15*2,095)</t>
  </si>
  <si>
    <t>0,3*(0,6*2+1,75*4+1,15+2,095*2)</t>
  </si>
  <si>
    <t>3.06:</t>
  </si>
  <si>
    <t>3,22*(2,87+1,0)*2-0,7*2,0*2</t>
  </si>
  <si>
    <t>3.07:</t>
  </si>
  <si>
    <t>3,22*(2,31+4,965)*2-1,85*2,095*2</t>
  </si>
  <si>
    <t>schodiště</t>
  </si>
  <si>
    <t>3,22*(2,4+5,5*2)-1,5*1,8+0,3*(1,5+1,8*2)</t>
  </si>
  <si>
    <t>-ker.obklad</t>
  </si>
  <si>
    <t>-111,88</t>
  </si>
  <si>
    <t>99</t>
  </si>
  <si>
    <t>613321141</t>
  </si>
  <si>
    <t>Omítka vápenocementová vnitřních ploch dvouvrstvá, tloušťky jádrové omítky do 10 mm a tloušťky štuku do 3 mm štuková svislých konstrukcí pilířů nebo sloupů</t>
  </si>
  <si>
    <t>1983895321</t>
  </si>
  <si>
    <t>2,7*(0,54+0,67)*2*16+2,7*0,4*4</t>
  </si>
  <si>
    <t>0,3*(26,9*3+32,8)</t>
  </si>
  <si>
    <t>3,045*(0,55+0,67)*2*18+3,045*0,4*6</t>
  </si>
  <si>
    <t>0,3*(30,09*3+35,99)</t>
  </si>
  <si>
    <t>3,22*(0,5+0,44)*2*18</t>
  </si>
  <si>
    <t>3,22*(0,39+0,29*4)</t>
  </si>
  <si>
    <t>619995001</t>
  </si>
  <si>
    <t>Začištění omítek (s dodáním hmot) kolem oken, dveří, podlah, obkladů apod.</t>
  </si>
  <si>
    <t>2040615379</t>
  </si>
  <si>
    <t>4,97+3,06+4,96+2,82+3,16+4,96+5,049+2,4</t>
  </si>
  <si>
    <t>101</t>
  </si>
  <si>
    <t>619991011</t>
  </si>
  <si>
    <t>Obalení konstrukcí a prvků fólií přilepenou lepící páskou</t>
  </si>
  <si>
    <t>929757797</t>
  </si>
  <si>
    <t>2*1,85*2,75+23*0,6*1,5+2*0,6*1,35</t>
  </si>
  <si>
    <t>2*1,5*1,8+25*0,6*1,8+2*0,6*1,635+1,5*1,75</t>
  </si>
  <si>
    <t>25*0,6*1,75+2*0,6*1,56+1,5*2,01</t>
  </si>
  <si>
    <t>102</t>
  </si>
  <si>
    <t>619991021</t>
  </si>
  <si>
    <t>Zakrytí vnitřních ploch před znečištěním včetně pozdějšího odkrytí rámů oken a dveří, keramických soklů oblepením malířskou páskou</t>
  </si>
  <si>
    <t>75998184</t>
  </si>
  <si>
    <t>ker.sokl+ukončení ker. obkladu</t>
  </si>
  <si>
    <t>41,3+59,87+55,94</t>
  </si>
  <si>
    <t>103</t>
  </si>
  <si>
    <t>632451022</t>
  </si>
  <si>
    <t>Potěr cementový vyrovnávací z malty (MC-15) v pásu o průměrné (střední) tl. přes 20 do 30 mm</t>
  </si>
  <si>
    <t>67137561</t>
  </si>
  <si>
    <t>pod vně parapet</t>
  </si>
  <si>
    <t>0,15*64,08</t>
  </si>
  <si>
    <t xml:space="preserve">Úprava povrchů vnější </t>
  </si>
  <si>
    <t>104</t>
  </si>
  <si>
    <t>622131121</t>
  </si>
  <si>
    <t>Podkladní a spojovací vrstva vnějších omítaných ploch penetrace akrylát-silikonová</t>
  </si>
  <si>
    <t>1642835135</t>
  </si>
  <si>
    <t>1026,695+41,966</t>
  </si>
  <si>
    <t>105</t>
  </si>
  <si>
    <t>622335201</t>
  </si>
  <si>
    <t>Oprava cementové škrábané (břízolitové) omítky vnějších ploch stěn, v rozsahu opravované plochy do 10%</t>
  </si>
  <si>
    <t>594175289</t>
  </si>
  <si>
    <t>106</t>
  </si>
  <si>
    <t>622143001</t>
  </si>
  <si>
    <t>Montáž omítkových plastových nebo pozinkovaných soklových profilů</t>
  </si>
  <si>
    <t>459789691</t>
  </si>
  <si>
    <t>11,235+42,4+14,75+36,53</t>
  </si>
  <si>
    <t>107</t>
  </si>
  <si>
    <t>590516340</t>
  </si>
  <si>
    <t>Kontaktní zateplovací systémy příslušenství kontaktních zateplovacích systémů lišty soklové  - zakládací lišty zakládací LO 143 mm  tl.1,0 mm</t>
  </si>
  <si>
    <t>662858620</t>
  </si>
  <si>
    <t>104,915*1,1 'Přepočtené koeficientem množství</t>
  </si>
  <si>
    <t>108</t>
  </si>
  <si>
    <t>622143003</t>
  </si>
  <si>
    <t>-1413008965</t>
  </si>
  <si>
    <t>2*(1,85+2,75*2)</t>
  </si>
  <si>
    <t>23*(0,6+1,5*2)</t>
  </si>
  <si>
    <t>2*(0,6+1,35*2)</t>
  </si>
  <si>
    <t>2*(1,5+1,82)</t>
  </si>
  <si>
    <t>25*(0,6+1,8*2)</t>
  </si>
  <si>
    <t>2*(0,6+1,635*2)</t>
  </si>
  <si>
    <t>1*(1,5+1,75*2)</t>
  </si>
  <si>
    <t>25*(0,6+1,75*2)</t>
  </si>
  <si>
    <t>2*(0,6+1,56*2)</t>
  </si>
  <si>
    <t>109</t>
  </si>
  <si>
    <t>465784058</t>
  </si>
  <si>
    <t>343,94*1,05 'Přepočtené koeficientem množství</t>
  </si>
  <si>
    <t>110</t>
  </si>
  <si>
    <t>622143004</t>
  </si>
  <si>
    <t>Montáž omítkových samolepících začišťovacích profilů (APU lišt)</t>
  </si>
  <si>
    <t>1621246358</t>
  </si>
  <si>
    <t>23*(0,6+1,5)*2</t>
  </si>
  <si>
    <t>2*(0,6+1,35)*2</t>
  </si>
  <si>
    <t>2*(1,5+1,8)*2</t>
  </si>
  <si>
    <t>25*(0,6+1,8)*2</t>
  </si>
  <si>
    <t>2*(0,6+1,635)*2</t>
  </si>
  <si>
    <t>1*(1,5+1,75)*2</t>
  </si>
  <si>
    <t>25*(0,6+1,75)*2</t>
  </si>
  <si>
    <t>2*(0,6+1,56)*2</t>
  </si>
  <si>
    <t>1*(1,5+2,01)*2</t>
  </si>
  <si>
    <t>111</t>
  </si>
  <si>
    <t>590514750</t>
  </si>
  <si>
    <t>profil okenní s tkaninou APU lišta 6 mm</t>
  </si>
  <si>
    <t>1682299316</t>
  </si>
  <si>
    <t>Poznámka k položce:
délka 2,4 m, přesah tkaniny 100 mm</t>
  </si>
  <si>
    <t>400,9*1,05 'Přepočtené koeficientem množství</t>
  </si>
  <si>
    <t>112</t>
  </si>
  <si>
    <t>622211031</t>
  </si>
  <si>
    <t>Montáž kontaktního zateplení z polystyrenových desek nebo z kombinovaných desek na vnější stěny, tloušťky desek přes 120 do 160 mm</t>
  </si>
  <si>
    <t>-1246009767</t>
  </si>
  <si>
    <t>sokl nad terénem</t>
  </si>
  <si>
    <t>0,4*(11,235+42,4+14,75+36,53)</t>
  </si>
  <si>
    <t>113</t>
  </si>
  <si>
    <t>283763570</t>
  </si>
  <si>
    <t>Desky z lehčených plastů desky z expandovaného polystyrenu  izolační desky 1265 x 615 mm, lambda 0,034 W/m K   140 x 1250 x 600 mm</t>
  </si>
  <si>
    <t>-1460444261</t>
  </si>
  <si>
    <t>Poznámka k položce:
lambda=0,034 [W / m K]</t>
  </si>
  <si>
    <t>41,966*1,02 'Přepočtené koeficientem množství</t>
  </si>
  <si>
    <t>114</t>
  </si>
  <si>
    <t>-554279712</t>
  </si>
  <si>
    <t>(10,904-0,4)*(11,235+42,4)</t>
  </si>
  <si>
    <t>(11,139-0,4)*(14,75+36,53)</t>
  </si>
  <si>
    <t>-(2*1,77*2,71+23*0,52*1,46+2*0,52*1,31+2*1,42*1,76)</t>
  </si>
  <si>
    <t>-(25*0,54*1,76+0,52*1,631+1,42*1,71+25*0,52*1,71)</t>
  </si>
  <si>
    <t>-(2*0,52*1,52+1*1,42*2,197)</t>
  </si>
  <si>
    <t>115</t>
  </si>
  <si>
    <t>631515520</t>
  </si>
  <si>
    <t>Vlákno minerální a výrobky z něj (desky, skruže, pásy, rohože, vložkové pytle apod.) desky  sendvičové jádro EPS GreyWall, PUR lepidlo, krycí deskaTF PROFI 30mm la = 0,034 W/mK do tloušťky 200 mm, la = 0,033 W/mK nad 200 mm  základní deska 1000 x 500 mm tl. 140 mm</t>
  </si>
  <si>
    <t>414176310</t>
  </si>
  <si>
    <t>1026,695*1,02 'Přepočtené koeficientem množství</t>
  </si>
  <si>
    <t>116</t>
  </si>
  <si>
    <t>622212002</t>
  </si>
  <si>
    <t>Montáž kontaktního zateplení vnějšího ostění nebo nadpraží z polystyrenových desek hloubky špalet do 200 mm, tloušťky desek do 40 mm</t>
  </si>
  <si>
    <t>-507106124</t>
  </si>
  <si>
    <t>117</t>
  </si>
  <si>
    <t>283763510</t>
  </si>
  <si>
    <t>desky z lehčených plastů desky z expandovaného polystyrenu  N (EPS P) izolační desky 1265 x 615 mm EPS   40 x 1250 x 600 mm</t>
  </si>
  <si>
    <t>798214490</t>
  </si>
  <si>
    <t>64,08*0,4</t>
  </si>
  <si>
    <t>25,632*1,05 'Přepočtené koeficientem množství</t>
  </si>
  <si>
    <t>118</t>
  </si>
  <si>
    <t>622252002</t>
  </si>
  <si>
    <t>Montáž ostatních lišt zateplení</t>
  </si>
  <si>
    <t>1723229027</t>
  </si>
  <si>
    <t>parapetní</t>
  </si>
  <si>
    <t>64,08</t>
  </si>
  <si>
    <t>s okapničkou</t>
  </si>
  <si>
    <t>64,08+2*1,85</t>
  </si>
  <si>
    <t>dilatační</t>
  </si>
  <si>
    <t>10,904+11,139</t>
  </si>
  <si>
    <t>119</t>
  </si>
  <si>
    <t>590514940</t>
  </si>
  <si>
    <t>lišta parapetní PVC UV 10, 2 m</t>
  </si>
  <si>
    <t>-1817724805</t>
  </si>
  <si>
    <t>64,08*1,1 'Přepočtené koeficientem množství</t>
  </si>
  <si>
    <t>120</t>
  </si>
  <si>
    <t>590514920</t>
  </si>
  <si>
    <t>lišta s okapničkou PVC UV 10/15, 2 m</t>
  </si>
  <si>
    <t>11759618</t>
  </si>
  <si>
    <t>67,78*1,05 'Přepočtené koeficientem množství</t>
  </si>
  <si>
    <t>121</t>
  </si>
  <si>
    <t>590515020</t>
  </si>
  <si>
    <t>Kontaktní zateplovací systémy příslušenství kontaktních zateplovacích systémů dilatační profil rohový V,   dl. 2,5 m</t>
  </si>
  <si>
    <t>1971267710</t>
  </si>
  <si>
    <t>22,043*1,05 'Přepočtené koeficientem množství</t>
  </si>
  <si>
    <t>122</t>
  </si>
  <si>
    <t>622322121</t>
  </si>
  <si>
    <t>Omítka vápenocementová lehčená vnějších ploch jednovrstvá, tloušťky do 15 mm hladká stěn</t>
  </si>
  <si>
    <t>-1857347145</t>
  </si>
  <si>
    <t>na zazdívky</t>
  </si>
  <si>
    <t>0,3*1,5*4</t>
  </si>
  <si>
    <t>0,9*1,5*16</t>
  </si>
  <si>
    <t>1,25*1,5+0,755*2,1+1,605*2,1</t>
  </si>
  <si>
    <t>0,75*2,7</t>
  </si>
  <si>
    <t>0,9*1,8*22</t>
  </si>
  <si>
    <t>0,825*1,8</t>
  </si>
  <si>
    <t>0,77*3,075</t>
  </si>
  <si>
    <t>1,77*2,05</t>
  </si>
  <si>
    <t>2,4*1,8*3</t>
  </si>
  <si>
    <t>1,5*1,6</t>
  </si>
  <si>
    <t>123</t>
  </si>
  <si>
    <t>622511021</t>
  </si>
  <si>
    <t>Omítka tenkovrstvá akrylátová vnějších ploch probarvená, včetně penetrace podkladu zrnitá, tloušťky 2,0 mm stěn</t>
  </si>
  <si>
    <t>274199688</t>
  </si>
  <si>
    <t>124</t>
  </si>
  <si>
    <t>622511111</t>
  </si>
  <si>
    <t>Tenkovrstvá dekorativní mozaiková střednězrnná omítka včetně ochran.nátěru vnějších stěn-sokl</t>
  </si>
  <si>
    <t>-1208963011</t>
  </si>
  <si>
    <t>125</t>
  </si>
  <si>
    <t>629135101</t>
  </si>
  <si>
    <t>Vyrovnávací vrstva z cementové malty pod klempířskými prvky šířky do 150 mm</t>
  </si>
  <si>
    <t>-1363714060</t>
  </si>
  <si>
    <t>126</t>
  </si>
  <si>
    <t>629991011</t>
  </si>
  <si>
    <t>Zakrytí výplní otvorů a svislých ploch fólií přilepenou lepící páskou</t>
  </si>
  <si>
    <t>865078600</t>
  </si>
  <si>
    <t>Podlahy a podlahové konstrukce</t>
  </si>
  <si>
    <t>127</t>
  </si>
  <si>
    <t>631311136</t>
  </si>
  <si>
    <t>Mazanina z betonu prostého bez zvýšených nároků na prostředí tl. přes 120 do 240 mm tř. C 25/30</t>
  </si>
  <si>
    <t>454337270</t>
  </si>
  <si>
    <t>dobtonovávka na nových stropních kcí</t>
  </si>
  <si>
    <t>0,13*58,688</t>
  </si>
  <si>
    <t>128</t>
  </si>
  <si>
    <t>631311117</t>
  </si>
  <si>
    <t>Mazanina z betonu prostého bez zvýšených nároků na prostředí tl. přes 50 do 80 mm tř. C 30/37</t>
  </si>
  <si>
    <t>573928385</t>
  </si>
  <si>
    <t>P1 a P2</t>
  </si>
  <si>
    <t>0,05*447,68</t>
  </si>
  <si>
    <t>P4 ,P5</t>
  </si>
  <si>
    <t>0,05*(544,05-10,99)</t>
  </si>
  <si>
    <t>0,05*537,23</t>
  </si>
  <si>
    <t>129</t>
  </si>
  <si>
    <t>631319235</t>
  </si>
  <si>
    <t>Příplatek k cenám betonových mazanin za vyztužení skleněnými vlákny objemové vyztužení 6 kg/m3</t>
  </si>
  <si>
    <t>1013933640</t>
  </si>
  <si>
    <t>130</t>
  </si>
  <si>
    <t>631319011</t>
  </si>
  <si>
    <t>Příplatek k cenám mazanin za úpravu povrchu mazaniny přehlazením, mazanina tl. přes 50 do 80 mm</t>
  </si>
  <si>
    <t>-2060664582</t>
  </si>
  <si>
    <t>131</t>
  </si>
  <si>
    <t>631311131</t>
  </si>
  <si>
    <t>Doplnění dosavadních mazanin prostým betonem s dodáním hmot, bez potěru, plochy jednotlivě do 1 m2 a tl. přes 80 mm</t>
  </si>
  <si>
    <t>164045359</t>
  </si>
  <si>
    <t>doplnění bet.maz. na zasypané kanal.šachty</t>
  </si>
  <si>
    <t>0,1*1,1*0,9*3</t>
  </si>
  <si>
    <t>doplnění bm na zasypané šachty výtahu</t>
  </si>
  <si>
    <t>0,4+0,41</t>
  </si>
  <si>
    <t>132</t>
  </si>
  <si>
    <t>631312141</t>
  </si>
  <si>
    <t>Doplnění dosavadních mazanin prostým betonem s dodáním hmot, bez potěru, plochy jednotlivě rýh v dosavadních mazaninách</t>
  </si>
  <si>
    <t>61265005</t>
  </si>
  <si>
    <t>po vybouraných příčkách, zdivu apod.</t>
  </si>
  <si>
    <t>14,0*1,0*0,1</t>
  </si>
  <si>
    <t>133</t>
  </si>
  <si>
    <t>631319173</t>
  </si>
  <si>
    <t>Příplatek k cenám mazanin za stržení povrchu spodní vrstvy mazaniny latí před vložením výztuže nebo pletiva pro tl. obou vrstev mazaniny přes 80 do 120 mm</t>
  </si>
  <si>
    <t>1926678241</t>
  </si>
  <si>
    <t>na zsypaný výtahové šachty</t>
  </si>
  <si>
    <t>0,801</t>
  </si>
  <si>
    <t>134</t>
  </si>
  <si>
    <t>631361821</t>
  </si>
  <si>
    <t>Výztuž mazanin 10 505 (R) nebo BSt 500</t>
  </si>
  <si>
    <t>-1176817141</t>
  </si>
  <si>
    <t>pro zrušené kanal. a výtahšachty, chem. kotvení</t>
  </si>
  <si>
    <t>28*3*0,6*0,395/1000*1,2</t>
  </si>
  <si>
    <t>110*0,6*0,395/1000*1,2</t>
  </si>
  <si>
    <t>135</t>
  </si>
  <si>
    <t>631362021</t>
  </si>
  <si>
    <t>Výztuž mazanin ze svařovaných sítí z drátů typu KARI</t>
  </si>
  <si>
    <t>1405717468</t>
  </si>
  <si>
    <t>1,1*0,9*2*5,4/1000*1,25*1,1*3</t>
  </si>
  <si>
    <t>na zasypané výtahové šachty</t>
  </si>
  <si>
    <t>(2,91*1,0+2,82*1,4)*5,4/1000*1,25*1,1</t>
  </si>
  <si>
    <t>136</t>
  </si>
  <si>
    <t>635111142</t>
  </si>
  <si>
    <t>Násyp ze štěrkopísku, písku nebo kameniva pod podlahy s udusáním a urovnáním povrchu z kameniva hrubého 16-32</t>
  </si>
  <si>
    <t>2028749117</t>
  </si>
  <si>
    <t>zásyp stáv.kanal.šachet</t>
  </si>
  <si>
    <t>2,4*3</t>
  </si>
  <si>
    <t>zásyp pat stáv.výtahových šachet</t>
  </si>
  <si>
    <t>12,0+12,1</t>
  </si>
  <si>
    <t>137</t>
  </si>
  <si>
    <t>-680872127</t>
  </si>
  <si>
    <t>2,755*(30,09+4,965+6,175)</t>
  </si>
  <si>
    <t>Osazování výplní otvorů</t>
  </si>
  <si>
    <t>138</t>
  </si>
  <si>
    <t>642942111</t>
  </si>
  <si>
    <t>Osazování zárubní nebo rámů dveřních kovových do 2,5 m2 na MC</t>
  </si>
  <si>
    <t>-1460293359</t>
  </si>
  <si>
    <t>11P/L 700x1970 mm</t>
  </si>
  <si>
    <t>3+3</t>
  </si>
  <si>
    <t>139</t>
  </si>
  <si>
    <t>553311540</t>
  </si>
  <si>
    <t>Zárubně kovové zárubně ocelové pro zdění H 160 700 L/P</t>
  </si>
  <si>
    <t>562671402</t>
  </si>
  <si>
    <t>140</t>
  </si>
  <si>
    <t>642945112</t>
  </si>
  <si>
    <t>Osazování ocelových zárubní protipožárních nebo protiplynových dveří do vynechaného otvoru, s obetonováním, dveří dvoukřídlových přes 2,5 do 6,5 m2</t>
  </si>
  <si>
    <t>-319298329</t>
  </si>
  <si>
    <t>ozn.14 1600x1970 mm</t>
  </si>
  <si>
    <t>ozn. 26 1600x1970 mm</t>
  </si>
  <si>
    <t>141</t>
  </si>
  <si>
    <t>553311250</t>
  </si>
  <si>
    <t>zárubeň ocelová H 160 1600 dvoukřídlá pro dveře s PO EI30 DP3</t>
  </si>
  <si>
    <t>-1702374756</t>
  </si>
  <si>
    <t>142</t>
  </si>
  <si>
    <t>642945111</t>
  </si>
  <si>
    <t>Osazování ocelových zárubní protipožárních nebo protiplynových dveří do vynechaného otvoru, s obetonováním, dveří jednokřídlových do 2,5 m2</t>
  </si>
  <si>
    <t>-314733463</t>
  </si>
  <si>
    <t>13P/L 900x1970 mm</t>
  </si>
  <si>
    <t>1+1</t>
  </si>
  <si>
    <t>27L 700x1970 mm</t>
  </si>
  <si>
    <t>143</t>
  </si>
  <si>
    <t>553311190</t>
  </si>
  <si>
    <t xml:space="preserve">zárubeň ocelová H 160 900 L/P pro dveře s PO EW30 DP3 </t>
  </si>
  <si>
    <t>-1371735168</t>
  </si>
  <si>
    <t>144</t>
  </si>
  <si>
    <t>55331115r</t>
  </si>
  <si>
    <t>zárubeň ocelová H 160 700 L/P pro dveře s PO EW30 DP3</t>
  </si>
  <si>
    <t>-1177614032</t>
  </si>
  <si>
    <t>145</t>
  </si>
  <si>
    <t>644941111</t>
  </si>
  <si>
    <t>Montáž průvětrníků nebo mřížek odvětrávacích velikosti do 150 x 200 mm</t>
  </si>
  <si>
    <t>777167869</t>
  </si>
  <si>
    <t>146</t>
  </si>
  <si>
    <t>553414100</t>
  </si>
  <si>
    <t>Výplně otvorů staveb - kovové průvětrníky a větrací mřížky průvětrník mřížový s klapkami s Al mřížkou 15 x 15 cm</t>
  </si>
  <si>
    <t>-629857406</t>
  </si>
  <si>
    <t>147</t>
  </si>
  <si>
    <t>644941121</t>
  </si>
  <si>
    <t>Montáž průvětrníků nebo mřížek odvětrávacích montáž průchodky (trubky) se zhotovením otvoru v tepelné izolaci</t>
  </si>
  <si>
    <t>510607966</t>
  </si>
  <si>
    <t>148</t>
  </si>
  <si>
    <t>283776150</t>
  </si>
  <si>
    <t>Tvarovky z lehčených plastů hydroizolační systém  vzduchové, větrané, vlhkostní a radonové izolace staveb příslušenství  tvarovka průchodka 80 až 200 mm</t>
  </si>
  <si>
    <t>-647660221</t>
  </si>
  <si>
    <t>Trubní vedení - venkovní kanalizace</t>
  </si>
  <si>
    <t>149</t>
  </si>
  <si>
    <t>132201202</t>
  </si>
  <si>
    <t>Hloubení zapažených i nezapažených rýh šířky přes 600 do 2 000 mm s urovnáním dna do předepsaného profilu a spádu v hornině tř. 3 přes 100 do 1 000 m3</t>
  </si>
  <si>
    <t>1624892747</t>
  </si>
  <si>
    <t>hl. v průměru</t>
  </si>
  <si>
    <t>100,0*1,0*2,0</t>
  </si>
  <si>
    <t>150</t>
  </si>
  <si>
    <t>1918602511</t>
  </si>
  <si>
    <t>151</t>
  </si>
  <si>
    <t>151101101</t>
  </si>
  <si>
    <t>Zřízení pažení a rozepření stěn rýh pro podzemní vedení pro všechny šířky rýhy příložné pro jakoukoliv mezerovitost, hloubky do 2 m</t>
  </si>
  <si>
    <t>289775049</t>
  </si>
  <si>
    <t>100,0*2,0*1,0</t>
  </si>
  <si>
    <t>152</t>
  </si>
  <si>
    <t>151101111</t>
  </si>
  <si>
    <t>Odstranění pažení a rozepření stěn rýh pro podzemní vedení s uložením materiálu na vzdálenost do 3 m od kraje výkopu příložné, hloubky do 2 m</t>
  </si>
  <si>
    <t>2027822128</t>
  </si>
  <si>
    <t>153</t>
  </si>
  <si>
    <t>151401501</t>
  </si>
  <si>
    <t>Přepažování rozepření zapažených stěn výkopů při roubení příložném, hloubky do 4 m</t>
  </si>
  <si>
    <t>-562040420</t>
  </si>
  <si>
    <t>154</t>
  </si>
  <si>
    <t>161101101</t>
  </si>
  <si>
    <t>Svislé přemístění výkopku bez naložení do dopravní nádoby avšak s vyprázdněním dopravní nádoby na hromadu nebo do dopravního prostředku z horniny tř. 1 až 4, při hloubce výkopu přes 1 do 2,5 m</t>
  </si>
  <si>
    <t>-931131386</t>
  </si>
  <si>
    <t>155</t>
  </si>
  <si>
    <t>-1387828295</t>
  </si>
  <si>
    <t>tam a zpět</t>
  </si>
  <si>
    <t>1,5*100,0*1,0*2</t>
  </si>
  <si>
    <t>156</t>
  </si>
  <si>
    <t>1133838528</t>
  </si>
  <si>
    <t>100,0*1,0*0,5</t>
  </si>
  <si>
    <t>157</t>
  </si>
  <si>
    <t>1779276242</t>
  </si>
  <si>
    <t>158</t>
  </si>
  <si>
    <t>-583712003</t>
  </si>
  <si>
    <t>50*1,8 'Přepočtené koeficientem množství</t>
  </si>
  <si>
    <t>159</t>
  </si>
  <si>
    <t>1157581308</t>
  </si>
  <si>
    <t>1,5*1,0*100,0</t>
  </si>
  <si>
    <t>160</t>
  </si>
  <si>
    <t>175151101</t>
  </si>
  <si>
    <t>Obsypání potrubí strojně sypaninou z vhodných hornin tř. 1 až 4 nebo materiálem připraveným podél výkopu ve vzdálenosti do 3 m od jeho kraje, pro jakoukoliv hloubku výkopu a míru zhutnění bez prohození sypaniny</t>
  </si>
  <si>
    <t>-793874725</t>
  </si>
  <si>
    <t>0,25*1,0*100,0</t>
  </si>
  <si>
    <t>161</t>
  </si>
  <si>
    <t>-1730351494</t>
  </si>
  <si>
    <t>25*2 'Přepočtené koeficientem množství</t>
  </si>
  <si>
    <t>162</t>
  </si>
  <si>
    <t>451572111</t>
  </si>
  <si>
    <t>Lože pod potrubí, stoky a drobné objekty v otevřeném výkopu z kameniva drobného těženého 0 až 4 mm</t>
  </si>
  <si>
    <t>-758338598</t>
  </si>
  <si>
    <t>163</t>
  </si>
  <si>
    <t>871313121</t>
  </si>
  <si>
    <t>Montáž kanalizačního potrubí z plastů z tvrdého PVC těsněných gumovým kroužkem v otevřeném výkopu ve sklonu do 20 % DN 150</t>
  </si>
  <si>
    <t>392037556</t>
  </si>
  <si>
    <t>164</t>
  </si>
  <si>
    <t>286148010</t>
  </si>
  <si>
    <t xml:space="preserve">Trubky z polypropylénu a kombinované systém Wavin korugované potrubí KG potrubí s hrdlem - cena včetně těsnění PP potrubí DN 150/6m_x000D_
</t>
  </si>
  <si>
    <t>-959380014</t>
  </si>
  <si>
    <t>Poznámka k položce:
!</t>
  </si>
  <si>
    <t>100,0/6</t>
  </si>
  <si>
    <t>16,667*1,05 'Přepočtené koeficientem množství</t>
  </si>
  <si>
    <t>165</t>
  </si>
  <si>
    <t>894411111r</t>
  </si>
  <si>
    <t>Zřízení šachet kanalizačních z betonových dílců výšky vstupu do 1,50 m s obložením dna betonem tř. C 25/30, na potrubí DN do 200, vč dodávky dílů a zemních prací</t>
  </si>
  <si>
    <t>1336690254</t>
  </si>
  <si>
    <t>166</t>
  </si>
  <si>
    <t>721242116</t>
  </si>
  <si>
    <t>Lapače střešních splavenin z polypropylenu (PP) DN 125 (HL 600/2)</t>
  </si>
  <si>
    <t>1546239707</t>
  </si>
  <si>
    <t>167</t>
  </si>
  <si>
    <t>R8-001</t>
  </si>
  <si>
    <t>Napojení do stávajících šachet a potrubí</t>
  </si>
  <si>
    <t>1852872325</t>
  </si>
  <si>
    <t>8.1</t>
  </si>
  <si>
    <t>Trubní vedení - drenáž</t>
  </si>
  <si>
    <t>168</t>
  </si>
  <si>
    <t>495547062</t>
  </si>
  <si>
    <t>3,5*1,0*12,235</t>
  </si>
  <si>
    <t>(1,5+3,5)/2*1,0*(42,4+36,53)</t>
  </si>
  <si>
    <t>1,5*1,0*16,75</t>
  </si>
  <si>
    <t>169</t>
  </si>
  <si>
    <t>813503907</t>
  </si>
  <si>
    <t>265,273*0,5 'Přepočtené koeficientem množství</t>
  </si>
  <si>
    <t>170</t>
  </si>
  <si>
    <t>-888534747</t>
  </si>
  <si>
    <t>1,5*16,75</t>
  </si>
  <si>
    <t>171</t>
  </si>
  <si>
    <t>151101102</t>
  </si>
  <si>
    <t>Zřízení pažení a rozepření stěn rýh pro podzemní vedení pro všechny šířky rýhy příložné pro jakoukoliv mezerovitost, hloubky do 4 m</t>
  </si>
  <si>
    <t>997977509</t>
  </si>
  <si>
    <t>3,5*12,235</t>
  </si>
  <si>
    <t>(1,5+3,5)/2*(42,4+36,53)</t>
  </si>
  <si>
    <t>172</t>
  </si>
  <si>
    <t>1257028681</t>
  </si>
  <si>
    <t>173</t>
  </si>
  <si>
    <t>151101112</t>
  </si>
  <si>
    <t>Odstranění pažení a rozepření stěn rýh pro podzemní vedení s uložením materiálu na vzdálenost do 3 m od kraje výkopu příložné, hloubky přes 2 do 4 m</t>
  </si>
  <si>
    <t>1244784834</t>
  </si>
  <si>
    <t>174</t>
  </si>
  <si>
    <t>-1813331690</t>
  </si>
  <si>
    <t>(0,5+2,0)/2*(42,4+36,53)*1,0</t>
  </si>
  <si>
    <t>0,5*16,75*1,0</t>
  </si>
  <si>
    <t>175</t>
  </si>
  <si>
    <t>161101102</t>
  </si>
  <si>
    <t>Svislé přemístění výkopku bez naložení do dopravní nádoby avšak s vyprázdněním dopravní nádoby na hromadu nebo do dopravního prostředku z horniny tř. 1 až 4, při hloubce výkopu přes 2,5 do 4 m</t>
  </si>
  <si>
    <t>685171091</t>
  </si>
  <si>
    <t>1,0*3,5*12,235</t>
  </si>
  <si>
    <t>176</t>
  </si>
  <si>
    <t>451541111</t>
  </si>
  <si>
    <t>Lože pod potrubí, stoky a drobné objekty v otevřeném výkopu ze štěrkodrtě 0-63 mm</t>
  </si>
  <si>
    <t>-1956301266</t>
  </si>
  <si>
    <t>0,25*1,0*170,0</t>
  </si>
  <si>
    <t>177</t>
  </si>
  <si>
    <t>530888649</t>
  </si>
  <si>
    <t>178</t>
  </si>
  <si>
    <t>583336500</t>
  </si>
  <si>
    <t>kamenivo těžené hrubé frakce 8-16</t>
  </si>
  <si>
    <t>-143634403</t>
  </si>
  <si>
    <t>42,5*2 'Přepočtené koeficientem množství</t>
  </si>
  <si>
    <t>179</t>
  </si>
  <si>
    <t>1187198328</t>
  </si>
  <si>
    <t>(265,273-85,0)*2</t>
  </si>
  <si>
    <t>180</t>
  </si>
  <si>
    <t>22031016</t>
  </si>
  <si>
    <t>181</t>
  </si>
  <si>
    <t>1846963249</t>
  </si>
  <si>
    <t>182</t>
  </si>
  <si>
    <t>1858457543</t>
  </si>
  <si>
    <t>85*1,8 'Přepočtené koeficientem množství</t>
  </si>
  <si>
    <t>183</t>
  </si>
  <si>
    <t>-751711543</t>
  </si>
  <si>
    <t>265,273-85,0</t>
  </si>
  <si>
    <t>184</t>
  </si>
  <si>
    <t>213141113</t>
  </si>
  <si>
    <t>Zřízení vrstvy z geotextilie filtrační, separační, odvodňovací, ochranné, výztužné nebo protierozní v rovině nebo ve sklonu do 1:5, šířky přes 6 do 8,5 m</t>
  </si>
  <si>
    <t>-761170609</t>
  </si>
  <si>
    <t>170,0*1,0*2</t>
  </si>
  <si>
    <t>185</t>
  </si>
  <si>
    <t>693110050</t>
  </si>
  <si>
    <t>geotextilie  PK-TEX PP 80 314 g/m2</t>
  </si>
  <si>
    <t>1619365813</t>
  </si>
  <si>
    <t>340*1,2 'Přepočtené koeficientem množství</t>
  </si>
  <si>
    <t>186</t>
  </si>
  <si>
    <t>871228111</t>
  </si>
  <si>
    <t>Kladení drenážního potrubí z plastických hmot do připravené rýhy z tvrdého PVC, průměru přes 90 do 150 mm</t>
  </si>
  <si>
    <t>894133977</t>
  </si>
  <si>
    <t>187</t>
  </si>
  <si>
    <t>286112290</t>
  </si>
  <si>
    <t>potrubí PVC DN 100 - HT systém</t>
  </si>
  <si>
    <t>730684700</t>
  </si>
  <si>
    <t>170*1,02 'Přepočtené koeficientem množství</t>
  </si>
  <si>
    <t>188</t>
  </si>
  <si>
    <t>895170201</t>
  </si>
  <si>
    <t>Drenážní šachta z polypropylenu PP DN 400 pro napojení potrubí D 110/160/200 šachtové dno s usazovacím prostorem 35 l</t>
  </si>
  <si>
    <t>-517370060</t>
  </si>
  <si>
    <t>189</t>
  </si>
  <si>
    <t>895170305</t>
  </si>
  <si>
    <t>Drenážní šachta z polypropylenu PP DN 400 šachtové prodloužení s drážkou, světlé hloubky 2000 mm</t>
  </si>
  <si>
    <t>1746187145</t>
  </si>
  <si>
    <t>190</t>
  </si>
  <si>
    <t>895170304</t>
  </si>
  <si>
    <t>Drenážní šachta z polypropylenu PP DN 400 šachtové prodloužení s drážkou, světlé hloubky 1600 mm</t>
  </si>
  <si>
    <t>650181303</t>
  </si>
  <si>
    <t>191</t>
  </si>
  <si>
    <t>895170401</t>
  </si>
  <si>
    <t>Drenážní šachta z polypropylenu PP poklop pochůzí (pro zatížení) plastový (1,5 t)</t>
  </si>
  <si>
    <t>-1954974796</t>
  </si>
  <si>
    <t>192</t>
  </si>
  <si>
    <t>895170431</t>
  </si>
  <si>
    <t>Drenážní šachta z polypropylenu PP Příplatek k cenám 0301 - 0305 za uříznutí šachtového prodloužení</t>
  </si>
  <si>
    <t>-519267443</t>
  </si>
  <si>
    <t>193</t>
  </si>
  <si>
    <t>-1166778989</t>
  </si>
  <si>
    <t>Ostatní konstrukce a práce</t>
  </si>
  <si>
    <t>194</t>
  </si>
  <si>
    <t>953312122</t>
  </si>
  <si>
    <t>Vložky svislé do dilatačních spár z polystyrenových desek extrudovaných včetně dodání a osazení, v jakémkoliv zdivu přes 10 do 20 mm</t>
  </si>
  <si>
    <t>-1034259360</t>
  </si>
  <si>
    <t>3,25*0,365*2</t>
  </si>
  <si>
    <t>3,25*0,4</t>
  </si>
  <si>
    <t>195</t>
  </si>
  <si>
    <t>634911123</t>
  </si>
  <si>
    <t>Řezání dilatačních nebo smršťovacích spár v čerstvé betonové mazanině nebo potěru šířky přes 5 do 10 mm, hloubky přes 20 do 50 mm</t>
  </si>
  <si>
    <t>-1348768120</t>
  </si>
  <si>
    <t>4,97*17+2,65*8+2,36+2,32+2,36+2,35+2,07+3,06</t>
  </si>
  <si>
    <t>1,99+2,37+2,38+2,5+2,37+1,99+3,05+2,06+2,33</t>
  </si>
  <si>
    <t>2,32+2,41+2,39</t>
  </si>
  <si>
    <t>4,97*20+2,65*9+4,93*2+2,5*8+2,11*2+3,17*2</t>
  </si>
  <si>
    <t>2,17*2+2,495*2+2,515*2+2,735*2</t>
  </si>
  <si>
    <t>5,055*20+2,755*9+2,5*8+2,11*2+3,17*2</t>
  </si>
  <si>
    <t>2,17*2+2,495*2+2,515*2+2,735*2+4,965*2</t>
  </si>
  <si>
    <t>Lešení a stavební výtahy</t>
  </si>
  <si>
    <t>196</t>
  </si>
  <si>
    <t>941111131</t>
  </si>
  <si>
    <t>Montáž lešení řadového trubkového lehkého pracovního s podlahami s provozním zatížením tř. 3 do 200 kg/m2 šířky tř. W12 přes 1,2 do 1,5 m, výšky do 10 m</t>
  </si>
  <si>
    <t>-1768632595</t>
  </si>
  <si>
    <t>9,1*(11,235+45,4)</t>
  </si>
  <si>
    <t>9,59*(14,75+38,03)</t>
  </si>
  <si>
    <t>197</t>
  </si>
  <si>
    <t>941111231</t>
  </si>
  <si>
    <t>Montáž lešení řadového trubkového lehkého pracovního s podlahami s provozním zatížením tř. 3 do 200 kg/m2 Příplatek za první a každý další den použití lešení k ceně -1131</t>
  </si>
  <si>
    <t>1100115391</t>
  </si>
  <si>
    <t>1021,539*60 'Přepočtené koeficientem množství</t>
  </si>
  <si>
    <t>198</t>
  </si>
  <si>
    <t>941111831</t>
  </si>
  <si>
    <t>Demontáž lešení řadového trubkového lehkého s podlahami zatížení do 200 kg/m2 š do 1,5 m v do 10 m</t>
  </si>
  <si>
    <t>1032838975</t>
  </si>
  <si>
    <t>199</t>
  </si>
  <si>
    <t>944511111</t>
  </si>
  <si>
    <t>Montáž ochranné sítě zavěšené na konstrukci lešení z textilie z umělých vláken</t>
  </si>
  <si>
    <t>-617356279</t>
  </si>
  <si>
    <t>200</t>
  </si>
  <si>
    <t>944511211</t>
  </si>
  <si>
    <t>Montáž ochranné sítě Příplatek za první a každý další den použití sítě k ceně -1111</t>
  </si>
  <si>
    <t>-985063305</t>
  </si>
  <si>
    <t>201</t>
  </si>
  <si>
    <t>944511811</t>
  </si>
  <si>
    <t>Demontáž ochranné sítě zavěšené na konstrukci lešení z textilie z umělých vláken</t>
  </si>
  <si>
    <t>404777987</t>
  </si>
  <si>
    <t>202</t>
  </si>
  <si>
    <t>944711112</t>
  </si>
  <si>
    <t>Montáž záchytné stříšky zřizované současně s lehkým nebo těžkým lešením, šířky přes 1,5 do 2,0 m</t>
  </si>
  <si>
    <t>1208949232</t>
  </si>
  <si>
    <t>203</t>
  </si>
  <si>
    <t>944711212</t>
  </si>
  <si>
    <t>Montáž záchytné stříšky Příplatek za první a každý další den použití záchytné stříšky k ceně -1112</t>
  </si>
  <si>
    <t>2015782521</t>
  </si>
  <si>
    <t>8*60 'Přepočtené koeficientem množství</t>
  </si>
  <si>
    <t>204</t>
  </si>
  <si>
    <t>944711812</t>
  </si>
  <si>
    <t>Demontáž záchytné stříšky zřizované současně s lehkým nebo těžkým lešením, šířky přes 1,5 do 2,0 m</t>
  </si>
  <si>
    <t>2021192472</t>
  </si>
  <si>
    <t>205</t>
  </si>
  <si>
    <t>949101111</t>
  </si>
  <si>
    <t>Lešení pomocné pracovní pro objekty pozemních staveb pro zatížení do 150 kg/m2, o výšce lešeňové podlahy do 1,9 m</t>
  </si>
  <si>
    <t>-1905681085</t>
  </si>
  <si>
    <t>447,68+544,05+537,23</t>
  </si>
  <si>
    <t>Různé dokončovací konstrukce a práce pozemních staveb</t>
  </si>
  <si>
    <t>206</t>
  </si>
  <si>
    <t>95-001a</t>
  </si>
  <si>
    <t>Nezměřitelné práce - zednická výpomoc pro ZTI,ÚT,elektro</t>
  </si>
  <si>
    <t>kpl</t>
  </si>
  <si>
    <t>1585010753</t>
  </si>
  <si>
    <t>207</t>
  </si>
  <si>
    <t>95-002</t>
  </si>
  <si>
    <t>Požární zabezpečení,tabulky, požární ucpávky apod._x000D_
předpoklad: požární ucpávky 50 ks</t>
  </si>
  <si>
    <t>1978582636</t>
  </si>
  <si>
    <t>208</t>
  </si>
  <si>
    <t>95-004</t>
  </si>
  <si>
    <t>D+M tabulky pro označení el. a plynových zařízení a uzávěrů jednotlivých energií</t>
  </si>
  <si>
    <t>1643148151</t>
  </si>
  <si>
    <t>209</t>
  </si>
  <si>
    <t>449321120</t>
  </si>
  <si>
    <t>D+M přístroj hasicí ruční práškový s hasící schopností 21A</t>
  </si>
  <si>
    <t>-993490660</t>
  </si>
  <si>
    <t>210</t>
  </si>
  <si>
    <t>R95-003</t>
  </si>
  <si>
    <t>D+M certifikované záchytné a zádržné systému proti pádu z výšky do hloubky</t>
  </si>
  <si>
    <t>1483961664</t>
  </si>
  <si>
    <t>211</t>
  </si>
  <si>
    <t>952901111</t>
  </si>
  <si>
    <t xml:space="preserve">Vyčištění budov nebo objektů před předáním do užívání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při světlé výšce podlaží do 4 m_x000D_
"Poznámka k souboru cen:
1. Cena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"_x000D_
</t>
  </si>
  <si>
    <t>1253925613</t>
  </si>
  <si>
    <t>607,12*3</t>
  </si>
  <si>
    <t>212</t>
  </si>
  <si>
    <t>952902121</t>
  </si>
  <si>
    <t xml:space="preserve">Čištění budov při provádění oprav a udržovacích prací podlah drsných nebo chodníků zametením_x000D_
"Poznámka k souboru cen:
1. Ceny jsou určeny pro oceňování konečného čištění po ukončení oprav a udržovacích prací před     předáním do užívání. Do výměry ploch se započítávají i plochy místností, schodišť a chodeb, kterými     se přepravuje materiál pro stavební práce. 2. Čištění vnějších ploch tlakovou vodou a tryskáním:pískem se oceňuje cenami souboru cen 629 99     -51   tohoto katalogu. 3. Množství jednotek čištěných ploch:     a) se určuje v m2 ploch místností a chodeb nebo jejich částí, kterými se dopravuje materiál         nebo jsou používány pro stavební práce     b) schodiště se určuje v m2 rozvinuté plochy schodišťových stupňů,     c) podest se určuje v m2 půdorysné plochy,     d) oken, dveří a vrat v m2 plochy,     e) konstrukcí a prvků se určuje v m2 pohledové plochy. 4. Povrch hladký je rovný, nezdrsněný, nezvrásněný (např. linoleum, teraco, hladké dlažby, parkety     apod. ). Povrch drsný je nerovný, zdrsněný, zvrásněný (např. betonový potěr, mozaiková dlažba,     palubky apod.). 5. V cenách očištění schodišť jsou započteny náklady na očištění schodišťových stupňů a     schodišťového zábradlí. Plocha podest se započítává do plochy podlah. 6. V cenách čištění oken a balkonových dveří jsou započteny náklady na očištění rámu, parapetu,     prahu a kování a očištění a vyleštění skleněné výplně. 7. V cenách čištění dveří a vrat jsou započteny náklady na očištění rámu, výplně, prahu a kování. 8. Čištění říms (odstraňování smetí, prachu, náletů apod.) se oceňuje individuálně. 9. Odvoz odpadu se ocení položkami odvozu suti ceníku 801-3, hmotnost se stanoví individuálně. "_x000D_
</t>
  </si>
  <si>
    <t>81124946</t>
  </si>
  <si>
    <t>Bourání konstrukcí</t>
  </si>
  <si>
    <t>213</t>
  </si>
  <si>
    <t>711131811</t>
  </si>
  <si>
    <t>Odstranění izolace proti zemní vlhkosti na ploše vodorovné V</t>
  </si>
  <si>
    <t>323846274</t>
  </si>
  <si>
    <t>střecha - lepenka A500 vč. 2x asf.nátěr</t>
  </si>
  <si>
    <t>(14,47*41,82-3,4*5,5)*2</t>
  </si>
  <si>
    <t>vodotěsná krytina 5xasf.nátěr 2x lep. A500,asf-plsť,lep T500</t>
  </si>
  <si>
    <t>(14,47*41,82-3,4*5,5)*4</t>
  </si>
  <si>
    <t>hydroizolace na ŽB zákl.desce</t>
  </si>
  <si>
    <t>447,68</t>
  </si>
  <si>
    <t>214</t>
  </si>
  <si>
    <t>721210814</t>
  </si>
  <si>
    <t>Demontáž kanalizačního příslušenství vpustí podlahových z kyselinovzdorné kameniny DN 125</t>
  </si>
  <si>
    <t>1766557520</t>
  </si>
  <si>
    <t>215</t>
  </si>
  <si>
    <t>721242805</t>
  </si>
  <si>
    <t>Demontáž lapačů střešních splavenin DN 150</t>
  </si>
  <si>
    <t>460814911</t>
  </si>
  <si>
    <t>216</t>
  </si>
  <si>
    <t>725110811</t>
  </si>
  <si>
    <t>Demontáž klozetů splachovacích s nádrží nebo tlakovým splachovačem</t>
  </si>
  <si>
    <t>soubor</t>
  </si>
  <si>
    <t>698002432</t>
  </si>
  <si>
    <t>217</t>
  </si>
  <si>
    <t>725210821</t>
  </si>
  <si>
    <t>Demontáž umyvadel bez výtokových armatur umyvadel</t>
  </si>
  <si>
    <t>-1202964092</t>
  </si>
  <si>
    <t>218</t>
  </si>
  <si>
    <t>725240812</t>
  </si>
  <si>
    <t>Demontáž sprchových kabin a vaniček bez výtokových armatur vaniček</t>
  </si>
  <si>
    <t>-1669291988</t>
  </si>
  <si>
    <t>219</t>
  </si>
  <si>
    <t>725330820</t>
  </si>
  <si>
    <t>Demontáž výlevek bez výtokových armatur a bez nádrže a splachovacího potrubí diturvitových</t>
  </si>
  <si>
    <t>1940983435</t>
  </si>
  <si>
    <t>220</t>
  </si>
  <si>
    <t>725810811</t>
  </si>
  <si>
    <t>Demontáž výtokových ventilů nástěnných</t>
  </si>
  <si>
    <t>-857108931</t>
  </si>
  <si>
    <t>221</t>
  </si>
  <si>
    <t>725820801</t>
  </si>
  <si>
    <t>Demontáž baterií nástěnných do G 3/4</t>
  </si>
  <si>
    <t>-286896444</t>
  </si>
  <si>
    <t>222</t>
  </si>
  <si>
    <t>725840850</t>
  </si>
  <si>
    <t>Demontáž baterií sprchových diferenciálních T 1954 do G 3/4 x 1</t>
  </si>
  <si>
    <t>1951169424</t>
  </si>
  <si>
    <t>223</t>
  </si>
  <si>
    <t>764002871</t>
  </si>
  <si>
    <t>Demontáž klempířských konstrukcí lemování zdí do suti</t>
  </si>
  <si>
    <t>-600107611</t>
  </si>
  <si>
    <t>3,4+5,6</t>
  </si>
  <si>
    <t>224</t>
  </si>
  <si>
    <t>764004801</t>
  </si>
  <si>
    <t>Demontáž klempířských konstrukcí žlabu podokapního do suti</t>
  </si>
  <si>
    <t>494570373</t>
  </si>
  <si>
    <t>42,12+36,39</t>
  </si>
  <si>
    <t>225</t>
  </si>
  <si>
    <t>764004861</t>
  </si>
  <si>
    <t>Demontáž klempířských konstrukcí svodu do suti</t>
  </si>
  <si>
    <t>190770328</t>
  </si>
  <si>
    <t>7*4</t>
  </si>
  <si>
    <t>226</t>
  </si>
  <si>
    <t>764002851</t>
  </si>
  <si>
    <t>Demontáž klempířských konstrukcí oplechování parapetů do suti</t>
  </si>
  <si>
    <t>-1771478805</t>
  </si>
  <si>
    <t>0,9*4+1,5*44+2*2,4</t>
  </si>
  <si>
    <t>227</t>
  </si>
  <si>
    <t>764002841</t>
  </si>
  <si>
    <t>Demontáž klempířských konstrukcí oplechování horních ploch zdí a nadezdívek do suti</t>
  </si>
  <si>
    <t>140687707</t>
  </si>
  <si>
    <t>14,47*2</t>
  </si>
  <si>
    <t>228</t>
  </si>
  <si>
    <t>766691914</t>
  </si>
  <si>
    <t>Ostatní práce vyvěšení nebo zavěšení křídel s případným uložením a opětovným zavěšením po provedení stavebních změn dřevěných dveřních, plochy do 2 m2</t>
  </si>
  <si>
    <t>2051478414</t>
  </si>
  <si>
    <t>9+12+12+6</t>
  </si>
  <si>
    <t>229</t>
  </si>
  <si>
    <t>766691915</t>
  </si>
  <si>
    <t>Vyvěšení nebo zavěšení  křídel dveří pl přes 2 m2</t>
  </si>
  <si>
    <t>-1521685681</t>
  </si>
  <si>
    <t>230</t>
  </si>
  <si>
    <t>766441811</t>
  </si>
  <si>
    <t>Demontáž parapetních desek dřevěných nebo plastových šířky do 300 mm délky do 1m</t>
  </si>
  <si>
    <t>-1426967496</t>
  </si>
  <si>
    <t>231</t>
  </si>
  <si>
    <t>766441821</t>
  </si>
  <si>
    <t>Demontáž parapetních desek dřevěných nebo plastových šířky do 300 mm délky přes 1m</t>
  </si>
  <si>
    <t>-123304141</t>
  </si>
  <si>
    <t>232</t>
  </si>
  <si>
    <t>767161823</t>
  </si>
  <si>
    <t>Demontáž zábradlí schodišťového nerozebíratelný spoj hmotnosti 1 m zábradlí do 20 kg</t>
  </si>
  <si>
    <t>357277319</t>
  </si>
  <si>
    <t>3,5*4+5,0+3,0+1,2</t>
  </si>
  <si>
    <t>233</t>
  </si>
  <si>
    <t>767161851</t>
  </si>
  <si>
    <t>Demontáž zábradlí madel schodišťových</t>
  </si>
  <si>
    <t>-935891022</t>
  </si>
  <si>
    <t>3,4*2</t>
  </si>
  <si>
    <t>234</t>
  </si>
  <si>
    <t>767584812</t>
  </si>
  <si>
    <t>Demontáž mřížky</t>
  </si>
  <si>
    <t>1768030884</t>
  </si>
  <si>
    <t>235</t>
  </si>
  <si>
    <t>767712811</t>
  </si>
  <si>
    <t>Demontáž mříží oken</t>
  </si>
  <si>
    <t>2126324627</t>
  </si>
  <si>
    <t>1,5*1,5*19+0,9*1,5*4</t>
  </si>
  <si>
    <t>236</t>
  </si>
  <si>
    <t>776201812</t>
  </si>
  <si>
    <t>Demontáž povlakových podlahovin lepených ručně s podložkou</t>
  </si>
  <si>
    <t>-7354956</t>
  </si>
  <si>
    <t>14,87+7,75</t>
  </si>
  <si>
    <t>55,76+16,0+4,82</t>
  </si>
  <si>
    <t>237</t>
  </si>
  <si>
    <t>899101211</t>
  </si>
  <si>
    <t>Demontáž poklopů litinových a ocelových včetně rámů, hmotnosti jednotlivě do 50 kg</t>
  </si>
  <si>
    <t>-711377159</t>
  </si>
  <si>
    <t>stáv.kanal.šachty</t>
  </si>
  <si>
    <t>238</t>
  </si>
  <si>
    <t>962031132</t>
  </si>
  <si>
    <t>Bourání příček z cihel, tvárnic nebo příčkovek z cihel pálených, plných nebo dutých na maltu vápennou nebo vápenocementovou, tl. do 100 mm</t>
  </si>
  <si>
    <t>568086273</t>
  </si>
  <si>
    <t>3,0*(4,97*4+2,65+1,48+2,05+4,96+2,65+4,97)</t>
  </si>
  <si>
    <t>3,0*(3,27+1,5*2+1,7+4,97+3,06+2,65+4,96+3,7)</t>
  </si>
  <si>
    <t>3,0*(1,2*2+1,82)</t>
  </si>
  <si>
    <t>2,73*(1,625+2,32+2,36+2,35+2,41+2,36+1,12)</t>
  </si>
  <si>
    <t>2,73*(2,32+2,33+2,37+2,38+1,1+0,3*2)</t>
  </si>
  <si>
    <t>-(0,9*2,0*6+0,8*2,0*7+1,45*2,0+0,6*2,0*6)</t>
  </si>
  <si>
    <t>3,25*(4,97+2,65+3,48+1,75+3,06+4,96+1,48)</t>
  </si>
  <si>
    <t>3,25*(4,96+1,68+3,41+3,4+4,97+2,65+4,04)</t>
  </si>
  <si>
    <t>3,25*(1,75+4,96+2,65+2,88+3,44)</t>
  </si>
  <si>
    <t>3,0*(1,02+2,4+2,33+2,35)</t>
  </si>
  <si>
    <t>-(0,8*2,0*4+0,9*2,0*4+1,45*2,0*2+1,0*2,0*4)</t>
  </si>
  <si>
    <t>239</t>
  </si>
  <si>
    <t>962031133</t>
  </si>
  <si>
    <t>Bourání příček z cihel, tvárnic nebo příčkovek z cihel pálených, plných nebo dutých na maltu vápennou nebo vápenocementovou, tl. do 150 mm</t>
  </si>
  <si>
    <t>-604973232</t>
  </si>
  <si>
    <t>3,0*(2,65+0,73*2+1,98*2+1,48)</t>
  </si>
  <si>
    <t>2,73*0,84</t>
  </si>
  <si>
    <t>3,25*(2,7+1,57*2)</t>
  </si>
  <si>
    <t>"štíty" střecha</t>
  </si>
  <si>
    <t>(7,635*0,25)/2*2*2</t>
  </si>
  <si>
    <t>240</t>
  </si>
  <si>
    <t>962032231</t>
  </si>
  <si>
    <t>Bourání zdiva nadzákladového z cihel nebo tvárnic z cihel pálených nebo vápenopískových, na maltu vápennou nebo vápenocementovou, objemu přes 1 m3</t>
  </si>
  <si>
    <t>-300806792</t>
  </si>
  <si>
    <t>3,0*0,4*(1,25*2+2,65)-0,4*1,45*2,75</t>
  </si>
  <si>
    <t>3,0*0,2*4,04</t>
  </si>
  <si>
    <t>3,0*0,25*(0,67*3+2,96)</t>
  </si>
  <si>
    <t>2,73*0,25*1,49-0,25*0,8*0,9</t>
  </si>
  <si>
    <t>3,0*0,21*4,97</t>
  </si>
  <si>
    <t>3,0*0,25*3,0</t>
  </si>
  <si>
    <t>3,0*0,3*(0,8*2+2,42+3,23)-0,3*0,7*2,0*2</t>
  </si>
  <si>
    <t>3,0*0,4*(2,96+1,52)-0,4*1,45*2,0</t>
  </si>
  <si>
    <t>0,4*3,475*3,0-0,4*0,9*2,0</t>
  </si>
  <si>
    <t>3,25*0,4*2,43</t>
  </si>
  <si>
    <t>3,25*0,25*2,43-0,8*2,0*0,25*2</t>
  </si>
  <si>
    <t>3,475*0,25*(2,96+0,97*3)</t>
  </si>
  <si>
    <t>3,475*0,25*(2,82*2+0,88*3)-0,8*2,0*0,25*2</t>
  </si>
  <si>
    <t>241</t>
  </si>
  <si>
    <t>962081141</t>
  </si>
  <si>
    <t>Bourání zdiva příček nebo vybourání otvorů ze skleněných tvárnic, tl. do 150 mm</t>
  </si>
  <si>
    <t>-1537204341</t>
  </si>
  <si>
    <t>1,5*0,6</t>
  </si>
  <si>
    <t>242</t>
  </si>
  <si>
    <t>963053937</t>
  </si>
  <si>
    <t>Bourání železobetonových monolitických schodišťových ramen na schodnicích s vybouráním schodnic</t>
  </si>
  <si>
    <t>1590300481</t>
  </si>
  <si>
    <t>3,06*4,82</t>
  </si>
  <si>
    <t>243</t>
  </si>
  <si>
    <t>963014950</t>
  </si>
  <si>
    <t>Bourání prefabrikovaných teraco stupňů</t>
  </si>
  <si>
    <t>2011513378</t>
  </si>
  <si>
    <t>22*1,2</t>
  </si>
  <si>
    <t>244</t>
  </si>
  <si>
    <t>963051113</t>
  </si>
  <si>
    <t>Bourání železobetonových stropů deskových, tl. přes 80 mm</t>
  </si>
  <si>
    <t>-1178064213</t>
  </si>
  <si>
    <t>nad 1np</t>
  </si>
  <si>
    <t>0,225*4,97*3,06</t>
  </si>
  <si>
    <t>0,225*4,96*2,82-0,225*0,88*1,2</t>
  </si>
  <si>
    <t>0,225*3,16*4,96-0,225*1,49*0,97</t>
  </si>
  <si>
    <t>nad 2np</t>
  </si>
  <si>
    <t>0,225*5,049*2,4</t>
  </si>
  <si>
    <t>245</t>
  </si>
  <si>
    <t>966054121</t>
  </si>
  <si>
    <t>Vybourání částí říms ze železobetonu vyložených do 500 mm</t>
  </si>
  <si>
    <t>-740248696</t>
  </si>
  <si>
    <t>41,82+36,39</t>
  </si>
  <si>
    <t>246</t>
  </si>
  <si>
    <t>965042141</t>
  </si>
  <si>
    <t>Bourání podkladů pod dlažby nebo litých celistvých podlah a mazanin betonových nebo z litého asfaltu tl. do 100 mm, plochy přes 4 m2</t>
  </si>
  <si>
    <t>1621911357</t>
  </si>
  <si>
    <t>cem. potěr střechy</t>
  </si>
  <si>
    <t>(0,02*14,47*41,82-0,02*3,4*5,5)*2</t>
  </si>
  <si>
    <t>bet.maz. střechy tl. 60 mm</t>
  </si>
  <si>
    <t>0,06*14,47*41,82-0,06*3,4*5,5</t>
  </si>
  <si>
    <t>podlaha 1np</t>
  </si>
  <si>
    <t>0,08*(49,04+38,61)</t>
  </si>
  <si>
    <t>podlaha 2np</t>
  </si>
  <si>
    <t>0,06*(55,76+160,81+10,46+0,76+146,29+0,98)</t>
  </si>
  <si>
    <t>0,06*(16,0+15,78+24,63+4,82+4,01+4,95)</t>
  </si>
  <si>
    <t>0,06*(11,37+12,75)</t>
  </si>
  <si>
    <t>247</t>
  </si>
  <si>
    <t>965042231</t>
  </si>
  <si>
    <t>Bourání podkladů pod dlažby nebo litých celistvých podlah a mazanin betonových nebo z litého asfaltu tl. přes 100 mm, plochy do 4 m2</t>
  </si>
  <si>
    <t>-2064970267</t>
  </si>
  <si>
    <t>0,1*(6,23+0,76+60,09+14,42+16,55+15,82)</t>
  </si>
  <si>
    <t>0,1*(15,32+28,23+14,99)</t>
  </si>
  <si>
    <t>rýhy pro ZTI</t>
  </si>
  <si>
    <t>248</t>
  </si>
  <si>
    <t>965049112</t>
  </si>
  <si>
    <t>Bourání podkladů pod dlažby nebo litých celistvých podlah a mazanin Příplatek k cenám za bourání mazanin betonových se svařovanou sítí, tl. přes 100 mm</t>
  </si>
  <si>
    <t>700989204</t>
  </si>
  <si>
    <t>odhad</t>
  </si>
  <si>
    <t>30,0</t>
  </si>
  <si>
    <t>249</t>
  </si>
  <si>
    <t>965082933</t>
  </si>
  <si>
    <t>Odstranění násypu pod podlahami nebo ochranného násypu na střechách tl. do 200 mm, plochy přes 2 m2</t>
  </si>
  <si>
    <t>1884437354</t>
  </si>
  <si>
    <t>250</t>
  </si>
  <si>
    <t>965081213</t>
  </si>
  <si>
    <t>Bourání podlah ostatních bez podkladního lože nebo mazaniny z dlaždic s jakoukoliv výplní spár keramických nebo xylolitových tl. do 10 mm, plochy přes 1 m2</t>
  </si>
  <si>
    <t>-1803383645</t>
  </si>
  <si>
    <t>8,61+15,7+9,82+4,88+3,3+1,3</t>
  </si>
  <si>
    <t>10,46+0,76+146,29+0,98+15,78+24,63+4,01</t>
  </si>
  <si>
    <t>4,95+11,37+12,75</t>
  </si>
  <si>
    <t>251</t>
  </si>
  <si>
    <t>965081343</t>
  </si>
  <si>
    <t>Bourání podlah ostatních bez podkladního lože nebo mazaniny z dlaždic s jakoukoliv výplní spár betonových, teracových nebo čedičových tl. do 40 mm, plochy přes 1 m2</t>
  </si>
  <si>
    <t>-732334341</t>
  </si>
  <si>
    <t>stáv.okapový chodník</t>
  </si>
  <si>
    <t>100,0*0,6</t>
  </si>
  <si>
    <t>252</t>
  </si>
  <si>
    <t>965081601</t>
  </si>
  <si>
    <t>Odsekání soklíků včetně otlučení podkladní omítky až na zdivo schodišťových</t>
  </si>
  <si>
    <t>-326511325</t>
  </si>
  <si>
    <t>253</t>
  </si>
  <si>
    <t>965081611</t>
  </si>
  <si>
    <t>Odsekání soklíků včetně otlučení podkladní omítky až na zdivo rovných</t>
  </si>
  <si>
    <t>846898709</t>
  </si>
  <si>
    <t>254</t>
  </si>
  <si>
    <t>965081313</t>
  </si>
  <si>
    <t>Bourání podlah ostatních bez podkladního lože nebo mazaniny z dlaždic s jakoukoliv výplní spár betonových, teracových nebo čedičových tl. do 20 mm, plochy přes 1 m2</t>
  </si>
  <si>
    <t>-1470829147</t>
  </si>
  <si>
    <t>49,04+38,61+45,59+15,03</t>
  </si>
  <si>
    <t>160,81</t>
  </si>
  <si>
    <t>255</t>
  </si>
  <si>
    <t>965082941</t>
  </si>
  <si>
    <t>Odstranění násypu pod podlahami nebo ochranného násypu na střechách tl. přes 200 mm jakékoliv plochy</t>
  </si>
  <si>
    <t>-2017775356</t>
  </si>
  <si>
    <t>škvárový násyp střechy</t>
  </si>
  <si>
    <t>(0+0,33)/2*14,47*41,82</t>
  </si>
  <si>
    <t>-(0+0,33)/2*3,4*5,5</t>
  </si>
  <si>
    <t>256</t>
  </si>
  <si>
    <t>967031132</t>
  </si>
  <si>
    <t>Přisekání (špicování) plošné nebo rovných ostění zdiva z cihel pálených rovných ostění, bez odstupu, po hrubém vybourání otvorů, na maltu vápennou nebo vápenocementovou</t>
  </si>
  <si>
    <t>-1688871012</t>
  </si>
  <si>
    <t>0,4*(0,9+1,5*2)*4</t>
  </si>
  <si>
    <t>0,4*1,5*3*19</t>
  </si>
  <si>
    <t>0,4*(1,5+1,8*2)*25</t>
  </si>
  <si>
    <t>0,4*(2,4+1,8*2)*3</t>
  </si>
  <si>
    <t>0,4*(1,45+2,75*2)*2</t>
  </si>
  <si>
    <t>257</t>
  </si>
  <si>
    <t>968062375</t>
  </si>
  <si>
    <t>Vybourání dřevěných rámů oken s křídly, dveřních zárubní, vrat, stěn, ostění nebo obkladů rámů oken s křídly zdvojených, plochy do 2 m2</t>
  </si>
  <si>
    <t>-1313843055</t>
  </si>
  <si>
    <t>0,9*1,5*4</t>
  </si>
  <si>
    <t>258</t>
  </si>
  <si>
    <t>968062376</t>
  </si>
  <si>
    <t>Vybourání dřevěných rámů oken s křídly, dveřních zárubní, vrat, stěn, ostění nebo obkladů rámů oken s křídly zdvojených, plochy do 4 m2</t>
  </si>
  <si>
    <t>-544416731</t>
  </si>
  <si>
    <t>1,5*1,5*19</t>
  </si>
  <si>
    <t>1,5*1,8*25</t>
  </si>
  <si>
    <t>259</t>
  </si>
  <si>
    <t>968062558</t>
  </si>
  <si>
    <t>Vybourání dřevěných rámů oken s křídly, dveřních zárubní, vrat, stěn, ostění nebo obkladů vrat, plochy do 5 m2</t>
  </si>
  <si>
    <t>1654253493</t>
  </si>
  <si>
    <t>1,45*2,75*2</t>
  </si>
  <si>
    <t>260</t>
  </si>
  <si>
    <t>968072455</t>
  </si>
  <si>
    <t>Vybourání kovových rámů oken s křídly, dveřních zárubní, vrat, stěn, ostění nebo obkladů dveřních zárubní, plochy do 2 m2</t>
  </si>
  <si>
    <t>1164226790</t>
  </si>
  <si>
    <t>0,6*2,0*9+0,8*2,0*12+0,9*2,0*12</t>
  </si>
  <si>
    <t>261</t>
  </si>
  <si>
    <t>968072456</t>
  </si>
  <si>
    <t>Vybourání kovových rámů oken s křídly, dveřních zárubní, vrat, stěn, ostění nebo obkladů dveřních zárubní, plochy přes 2 m2</t>
  </si>
  <si>
    <t>2067777821</t>
  </si>
  <si>
    <t>1,45*2,0*3</t>
  </si>
  <si>
    <t>262</t>
  </si>
  <si>
    <t>971035561</t>
  </si>
  <si>
    <t>Vybourání otvorů ve zdivu základovém nebo nadzákladovém z cihel, tvárnic, příčkovek z cihel pálených na maltu cementovou plochy do 1 m2, tl. do 600 mm</t>
  </si>
  <si>
    <t>591798644</t>
  </si>
  <si>
    <t>0,4*0,6*0,8</t>
  </si>
  <si>
    <t>0,4*0,6*1,56*2</t>
  </si>
  <si>
    <t>263</t>
  </si>
  <si>
    <t>971035661</t>
  </si>
  <si>
    <t>Vybourání otvorů ve zdivu základovém nebo nadzákladovém z cihel, tvárnic, příčkovek z cihel pálených na maltu cementovou plochy do 4 m2, tl. do 600 mm</t>
  </si>
  <si>
    <t>-1115815356</t>
  </si>
  <si>
    <t>0,4*1,85*2,095*2-0,4*0,9*2,0</t>
  </si>
  <si>
    <t>264</t>
  </si>
  <si>
    <t>973031335</t>
  </si>
  <si>
    <t>Vysekání výklenků nebo kapes ve zdivu z cihel na maltu vápennou nebo vápenocementovou kapes, plochy do 0,16 m2, hl. do 300 mm</t>
  </si>
  <si>
    <t>256928650</t>
  </si>
  <si>
    <t>265</t>
  </si>
  <si>
    <t>973031812</t>
  </si>
  <si>
    <t>Vysekání výklenků nebo kapes ve zdivu z cihel na maltu vápennou nebo vápenocementovou kapes pro zavázání nových příček, tl. do 100 mm</t>
  </si>
  <si>
    <t>-77805516</t>
  </si>
  <si>
    <t>3,3*2+3,21*2</t>
  </si>
  <si>
    <t>266</t>
  </si>
  <si>
    <t>973031813</t>
  </si>
  <si>
    <t>Vysekání výklenků nebo kapes ve zdivu z cihel na maltu vápennou nebo vápenocementovou kapes pro zavázání nových příček, tl. do 150 mm</t>
  </si>
  <si>
    <t>-1929493902</t>
  </si>
  <si>
    <t>3,0*6+2,7*4+3,335*6+3,045*6+3,21*10</t>
  </si>
  <si>
    <t>267</t>
  </si>
  <si>
    <t>973031825</t>
  </si>
  <si>
    <t>Vysekání výklenků nebo kapes ve zdivu z cihel na maltu vápennou nebo vápenocementovou kapes pro zavázání nových zdí, tl. do 450 mm</t>
  </si>
  <si>
    <t>1574102482</t>
  </si>
  <si>
    <t>3,25*3</t>
  </si>
  <si>
    <t>268</t>
  </si>
  <si>
    <t>974031154</t>
  </si>
  <si>
    <t>Vysekání rýh ve zdivu cihelném na maltu vápennou nebo vápenocementovou do hl. 100 mm a šířky do 150 mm</t>
  </si>
  <si>
    <t>949863841</t>
  </si>
  <si>
    <t>269</t>
  </si>
  <si>
    <t>974032664</t>
  </si>
  <si>
    <t>Vysekání rýh ve stěnách nebo příčkách z dutých cihel, tvárnic, desek pro vtahování nosníků do zdí před vybouráním otvoru do hl. 150 mm, při výšce nosníku do 150 mm</t>
  </si>
  <si>
    <t>463931458</t>
  </si>
  <si>
    <t>3*3,46+3*2,79+3*2,85+5*3*0,9</t>
  </si>
  <si>
    <t>5*3*2,15+3*1,8+3*1,45</t>
  </si>
  <si>
    <t>270</t>
  </si>
  <si>
    <t>978011121</t>
  </si>
  <si>
    <t>Otlučení vápenných nebo vápenocementových omítek vnitřních ploch stropů, v rozsahu přes 5 do 10 %</t>
  </si>
  <si>
    <t>1518621666</t>
  </si>
  <si>
    <t>271</t>
  </si>
  <si>
    <t>978011191</t>
  </si>
  <si>
    <t>Otlučení vápenných nebo vápenocementových omítek vnitřních ploch stropů, v rozsahu přes 50 do 100 %</t>
  </si>
  <si>
    <t>-1789493617</t>
  </si>
  <si>
    <t>544,05</t>
  </si>
  <si>
    <t>-(8,36*3,48+5,17*2,82+5,16*2,91)</t>
  </si>
  <si>
    <t>272</t>
  </si>
  <si>
    <t>978013121</t>
  </si>
  <si>
    <t>Otlučení vápenných nebo vápenocementových omítek vnitřních ploch stěn s vyškrabáním spar, s očištěním zdiva, v rozsahu přes 5 do 10 %</t>
  </si>
  <si>
    <t>-326121559</t>
  </si>
  <si>
    <t>273</t>
  </si>
  <si>
    <t>978013191</t>
  </si>
  <si>
    <t>Otlučení vápenných nebo vápenocementových omítek vnitřních ploch stěn s vyškrabáním spar, s očištěním zdiva, v rozsahu přes 50 do 100 %</t>
  </si>
  <si>
    <t>-458723309</t>
  </si>
  <si>
    <t>3,0*(2,0+1,85)-0,6*1,35</t>
  </si>
  <si>
    <t>3,0*(2,0+1,0)-0,6*1,35</t>
  </si>
  <si>
    <t>3,0*(0,35*2+0,64*2+0,47*2)</t>
  </si>
  <si>
    <t>3,0*(0,54+0,37+4,97+26,9+4,97+0,18*2+0,54)</t>
  </si>
  <si>
    <t>3,0*(2,65+0,06*2+0,54+4,97+32,8+4,96+0,25)</t>
  </si>
  <si>
    <t>3,0*(0,4*4+0,65*2)</t>
  </si>
  <si>
    <t>3,0*(0,67+0,54)*2*16</t>
  </si>
  <si>
    <t>-(1,5*1,5*17+0,9*1,5*4+1,85*2,75+1,5*2,75)</t>
  </si>
  <si>
    <t>3,3*(5,51*2+2,4)-1,5*1,8</t>
  </si>
  <si>
    <t>3,0*(2,82+0,3)</t>
  </si>
  <si>
    <t>3,3*(1,85+2,0)-0,6*1,635</t>
  </si>
  <si>
    <t>3,3*(1,0+2,0)-0,6*1,635</t>
  </si>
  <si>
    <t>3,3*(2,65+0,27*3+0,54+2,82+0,64+0,49*2+0,65)</t>
  </si>
  <si>
    <t>3,3*(30,09+13,67+35,99+4,96+0,27+0,4*7)</t>
  </si>
  <si>
    <t>3,3*(0,64+0,54)*2*18-(1,5*1,8*21+1,77*2,05)</t>
  </si>
  <si>
    <t xml:space="preserve">2.05: </t>
  </si>
  <si>
    <t>3,3*(10,945*2+4,9)-(1,77*2,05+2,4*1,8*3)</t>
  </si>
  <si>
    <t>3,3*(2,82+0,4)</t>
  </si>
  <si>
    <t>3,3*(2,56*2+4,93)-1,8*2,09*2</t>
  </si>
  <si>
    <t>274</t>
  </si>
  <si>
    <t>978036321</t>
  </si>
  <si>
    <t>Otlučení omítek z umělého kamene vnějších ploch s vyškrabáním spar zdiva, s očištěním povrchu, v rozsahu do 10 %</t>
  </si>
  <si>
    <t>936344719</t>
  </si>
  <si>
    <t>275</t>
  </si>
  <si>
    <t>978059541</t>
  </si>
  <si>
    <t>Odsekání obkladů stěn včetně otlučení podkladní omítky až na zdivo z obkládaček vnitřních, z jakýchkoliv materiálů, plochy přes 1 m2</t>
  </si>
  <si>
    <t>-369060808</t>
  </si>
  <si>
    <t>1,5*(1,2+0,85+1,2+0,83+0,79+1,2)*2</t>
  </si>
  <si>
    <t>-(0,6*1,5*2+0,85*1,5)</t>
  </si>
  <si>
    <t>1,5*(1,87+2,67)*2-(0,6*1,5*4+0,85*1,5)</t>
  </si>
  <si>
    <t>1,8*4,97</t>
  </si>
  <si>
    <t>1,5*(0,87+1,5)*2-1,5*0,6</t>
  </si>
  <si>
    <t>1,5*(2,2+1,5)*2-0,6*1,5*2</t>
  </si>
  <si>
    <t>1,5*(1,54+3,17)*2-1,5*0,8</t>
  </si>
  <si>
    <t>1,5*(3,06+3,38)*2-1,5*0,8*2</t>
  </si>
  <si>
    <t>1,5*(3,51+3,4+8,9+4,97+2,8+2,88*2+0,1+2,65)</t>
  </si>
  <si>
    <t>1,5*(2,97+0,1+2,1+2,76+4,04+8,5+4,96*2)</t>
  </si>
  <si>
    <t>1,5*(3,5+5,17+4,76)</t>
  </si>
  <si>
    <t>1,5*(0,54+0,67)*2*7-(1,5*0,8*4+1,45*1,5)</t>
  </si>
  <si>
    <t>2,2*(1,42+2,7)*2-0,7*2,0</t>
  </si>
  <si>
    <t>1,5*(3,44+1,55)*2-0,8*1,5*2</t>
  </si>
  <si>
    <t>1,5*(3,3+3,41)*2-0,7*1,5*2</t>
  </si>
  <si>
    <t>276</t>
  </si>
  <si>
    <t>R96-001</t>
  </si>
  <si>
    <t>Odstranění,odvoz a ekologická likvidace rušeného kanalizačního potrubí vč.zaslepení v příslušných místech</t>
  </si>
  <si>
    <t>-527629712</t>
  </si>
  <si>
    <t>277</t>
  </si>
  <si>
    <t>R96-002</t>
  </si>
  <si>
    <t>Odstraněné.odvoz a ekologická likvidace rušeného vodovodního potrubí</t>
  </si>
  <si>
    <t>383718626</t>
  </si>
  <si>
    <t>278</t>
  </si>
  <si>
    <t>R96-003</t>
  </si>
  <si>
    <t>Demontáž výtahové šachty vč. její paty vč. odvozu a ekolog. likvidace</t>
  </si>
  <si>
    <t>2131637574</t>
  </si>
  <si>
    <t>279</t>
  </si>
  <si>
    <t>R96-004</t>
  </si>
  <si>
    <t>Demontáž hromosvodu, vč.odvozu a ekologické likvidace</t>
  </si>
  <si>
    <t>-548578192</t>
  </si>
  <si>
    <t>280</t>
  </si>
  <si>
    <t>R96-005</t>
  </si>
  <si>
    <t>Odstranění, odvoz a ekologická likvidace rušených rozvodů plynu</t>
  </si>
  <si>
    <t>-297313163</t>
  </si>
  <si>
    <t>281</t>
  </si>
  <si>
    <t>R96-006</t>
  </si>
  <si>
    <t>Demontáž stávajících rozvodů VZT, vč.odvozu a ekologické likvidace</t>
  </si>
  <si>
    <t>2054932344</t>
  </si>
  <si>
    <t>997</t>
  </si>
  <si>
    <t>Přesun sutě</t>
  </si>
  <si>
    <t>282</t>
  </si>
  <si>
    <t>997013113</t>
  </si>
  <si>
    <t xml:space="preserve">Vnitrostaveništní doprava suti a vybouraných hmot vodorovně do 50 m svisle s použitím mechanizace pro budovy a haly výšky přes 9 do 12 m_x000D_
"Poznámka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užije     se pro ocenění dopravy suti cena -3111 (pro nejmenší výšku, tj. 6 m). 3. Montáž, demontáž a pronájem shozu se ocení cenami souboru cen 997 01-33 Shoz suti. "_x000D_
</t>
  </si>
  <si>
    <t>-1579557828</t>
  </si>
  <si>
    <t>817,408*0,6 'Přepočtené koeficientem množství</t>
  </si>
  <si>
    <t>283</t>
  </si>
  <si>
    <t>997013213</t>
  </si>
  <si>
    <t>Vnitrostaveništní doprava suti a vybouraných hmot vodorovně do 50 m svisle ručně (nošením po schodech) pro budovy a haly výšky přes 9 do 12 m</t>
  </si>
  <si>
    <t>644564791</t>
  </si>
  <si>
    <t>817,408*0,4 'Přepočtené koeficientem množství</t>
  </si>
  <si>
    <t>284</t>
  </si>
  <si>
    <t>997013312</t>
  </si>
  <si>
    <t xml:space="preserve">Shoz suti montáž a demontáž shozu výšky přes 10 do 20 m_x000D_
"Poznámka k souboru cen:
1. Shozy vyšší než 75 m se oceňují individuálně. 2. Výškou se rozumí vzdálenost od vyústění shozu do úrovně plnícího trychtýře. "_x000D_
</t>
  </si>
  <si>
    <t>622040176</t>
  </si>
  <si>
    <t>285</t>
  </si>
  <si>
    <t>997013322</t>
  </si>
  <si>
    <t xml:space="preserve">Shoz suti montáž a demontáž shozu výšky Příplatek za první a každý další den použití shozu k ceně -3312_x000D_
"Poznámka k souboru cen:
1. Shozy vyšší než 75 m se oceňují individuálně. 2. Výškou se rozumí vzdálenost od vyústění shozu do úrovně plnícího trychtýře. "_x000D_
</t>
  </si>
  <si>
    <t>-1682668939</t>
  </si>
  <si>
    <t>286</t>
  </si>
  <si>
    <t>997013501</t>
  </si>
  <si>
    <t>Odvoz suti a vybouraných hmot na skládku nebo meziskládku se složením, na vzdálenost do 1 km</t>
  </si>
  <si>
    <t>-413528001</t>
  </si>
  <si>
    <t>287</t>
  </si>
  <si>
    <t>997013509</t>
  </si>
  <si>
    <t>Odvoz suti a vybouraných hmot na skládku nebo meziskládku se složením, na vzdálenost Příplatek k ceně za každý další i započatý 1 km přes 1 km</t>
  </si>
  <si>
    <t>-1018456356</t>
  </si>
  <si>
    <t>817,408*14 'Přepočtené koeficientem množství</t>
  </si>
  <si>
    <t>288</t>
  </si>
  <si>
    <t>997013831</t>
  </si>
  <si>
    <t>Poplatek za uložení stavebního odpadu na skládce (skládkovné) směsného</t>
  </si>
  <si>
    <t>-1907092388</t>
  </si>
  <si>
    <t>998</t>
  </si>
  <si>
    <t>Přesun hmot</t>
  </si>
  <si>
    <t>289</t>
  </si>
  <si>
    <t>998011002</t>
  </si>
  <si>
    <t>Přesun hmot pro budovy občanské výstavby, bydlení, výrobu a služby s nosnou svislou konstrukcí zděnou z cihel, tvárnic nebo kamene vodorovná dopravní vzdálenost do 100 m pro budovy výšky přes 6 do 12 m</t>
  </si>
  <si>
    <t>1205940884</t>
  </si>
  <si>
    <t>PSV</t>
  </si>
  <si>
    <t>Práce a dodávky PSV</t>
  </si>
  <si>
    <t>711</t>
  </si>
  <si>
    <t>Izolace proti vodě, vlhkosti a plynům</t>
  </si>
  <si>
    <t>290</t>
  </si>
  <si>
    <t>711111001</t>
  </si>
  <si>
    <t>Provedení izolace proti zemní vlhkosti natěradly a tmely za studena na ploše vodorovné V nátěrem penetračním</t>
  </si>
  <si>
    <t>-63548555</t>
  </si>
  <si>
    <t>291</t>
  </si>
  <si>
    <t>711112001</t>
  </si>
  <si>
    <t>Provedení izolace proti zemní vlhkosti natěradly a tmely za studena na ploše svislé S nátěrem penetračním</t>
  </si>
  <si>
    <t>-2102593695</t>
  </si>
  <si>
    <t>0,1*64,37+13,166+10,89+7,42</t>
  </si>
  <si>
    <t>292</t>
  </si>
  <si>
    <t>111631500</t>
  </si>
  <si>
    <t>výrobky asfaltové izolační a zálivkové hmoty asfalty oxidované stavebně-izolační k penetraci suchých a očištěných podkladů pod asfaltové izolační krytiny a izolace ALP/9 bal 9 kg</t>
  </si>
  <si>
    <t>1744480474</t>
  </si>
  <si>
    <t>Poznámka k položce:
Spotřeba 0,3-0,4kg/m2 dle povrchu, ředidlo technický benzín</t>
  </si>
  <si>
    <t>(447,68+37,913)*0,4/1000*1,1</t>
  </si>
  <si>
    <t>293</t>
  </si>
  <si>
    <t>711132101</t>
  </si>
  <si>
    <t>Provedení izolace proti zemní vlhkosti pásy na sucho AIP nebo tkaniny na ploše svislé S</t>
  </si>
  <si>
    <t>-1362823554</t>
  </si>
  <si>
    <t>ochrana nopové fólie</t>
  </si>
  <si>
    <t>104,915</t>
  </si>
  <si>
    <t>294</t>
  </si>
  <si>
    <t>693111010</t>
  </si>
  <si>
    <t>geotextílie impregnovaná 300 g/m3 š 200 cm</t>
  </si>
  <si>
    <t>537258403</t>
  </si>
  <si>
    <t>104,915*1,15 'Přepočtené koeficientem množství</t>
  </si>
  <si>
    <t>295</t>
  </si>
  <si>
    <t>711141559</t>
  </si>
  <si>
    <t>Provedení izolace proti zemní vlhkosti pásy přitavením NAIP na ploše vodorovné V</t>
  </si>
  <si>
    <t>-1495908575</t>
  </si>
  <si>
    <t>296</t>
  </si>
  <si>
    <t>628336100</t>
  </si>
  <si>
    <t>Pásy asfaltované těžké vložka skleněná tkanina posyp pískový, druhá strana mikrotenová folie tl. 4 mm, s atestem na vysokou koncentraci radonu</t>
  </si>
  <si>
    <t>-2001214691</t>
  </si>
  <si>
    <t>447,68*1,15 'Přepočtené koeficientem množství</t>
  </si>
  <si>
    <t>297</t>
  </si>
  <si>
    <t>711142559</t>
  </si>
  <si>
    <t>Provedení izolace proti zemní vlhkosti pásy přitavením NAIP na ploše svislé S</t>
  </si>
  <si>
    <t>1570483202</t>
  </si>
  <si>
    <t>298</t>
  </si>
  <si>
    <t>-2115964119</t>
  </si>
  <si>
    <t>37,913*1,2 'Přepočtené koeficientem množství</t>
  </si>
  <si>
    <t>299</t>
  </si>
  <si>
    <t>711191001</t>
  </si>
  <si>
    <t>Provedení nátěru adhezního můstku na ploše vodorovné V</t>
  </si>
  <si>
    <t>301595524</t>
  </si>
  <si>
    <t>300</t>
  </si>
  <si>
    <t>585812200</t>
  </si>
  <si>
    <t xml:space="preserve">Tmely a stěrky vyrovnávací, hydroizolační, termoaktivní podlahové podklady adhezní můstek rychleschnoucí jednosložkový bezrozpouštědlový </t>
  </si>
  <si>
    <t>1599329812</t>
  </si>
  <si>
    <t>1528,96*0,118 'Přepočtené koeficientem množství</t>
  </si>
  <si>
    <t>301</t>
  </si>
  <si>
    <t>711491273</t>
  </si>
  <si>
    <t>Provedení izolace proti tlakové vodě svislé z nopové folie</t>
  </si>
  <si>
    <t>1966326322</t>
  </si>
  <si>
    <t>1,0*(11,235+42,4+14,75+36,53)</t>
  </si>
  <si>
    <t>302</t>
  </si>
  <si>
    <t>283230310</t>
  </si>
  <si>
    <t>fólie nopová, vč.lišt a doplňků</t>
  </si>
  <si>
    <t>612960436</t>
  </si>
  <si>
    <t>303</t>
  </si>
  <si>
    <t>998711102</t>
  </si>
  <si>
    <t>Přesun hmot pro izolace proti vodě, vlhkosti a plynům stanovený z hmotnosti přesunovaného materiálu vodorovná dopravní vzdálenost do 50 m v objektech výšky přes 6 do 12 m</t>
  </si>
  <si>
    <t>-333125032</t>
  </si>
  <si>
    <t>712</t>
  </si>
  <si>
    <t>Povlakové krytiny</t>
  </si>
  <si>
    <t>304</t>
  </si>
  <si>
    <t>712331111</t>
  </si>
  <si>
    <t>Provedení povlakové krytiny střech plochých do 10 st. pásy na sucho podkladní samolepící asfaltový pás</t>
  </si>
  <si>
    <t>2113390501</t>
  </si>
  <si>
    <t>305</t>
  </si>
  <si>
    <t>628662810</t>
  </si>
  <si>
    <t>Šindele bitumenové - podkladní pás asfaltový SBS modifikovaný za studena samolepící se samolepícímy přesahy na dřevěné bednění_x000D_
samolepící pás z modifikovaného asfaltu s hliníkovou vložkou s nízkou požární zátěží, parotěsnící a vzduchotěsnící vrstva</t>
  </si>
  <si>
    <t>1212603890</t>
  </si>
  <si>
    <t>604,767*1,15 'Přepočtené koeficientem množství</t>
  </si>
  <si>
    <t>306</t>
  </si>
  <si>
    <t>712363611</t>
  </si>
  <si>
    <t>Provedení povlakové krytiny střech plochých do 10 st. s mechanicky kotvenou izolací včetně položení fólie a horkovzdušného svaření tl. tepelné izolace přes 240 mm budovy výšky do 18 m, kotvené do trapézového plechu nebo do dřeva vnitřní plocha</t>
  </si>
  <si>
    <t>458783876</t>
  </si>
  <si>
    <t>14,75*42,4-3,515*5,87</t>
  </si>
  <si>
    <t>307</t>
  </si>
  <si>
    <t>283220120</t>
  </si>
  <si>
    <t>PVC-P fólie s obsahem výztužné PES (polyesterové) vložky tl. 1,5 mm k mechanickému kotvení</t>
  </si>
  <si>
    <t>-779801608</t>
  </si>
  <si>
    <t>308</t>
  </si>
  <si>
    <t>998712102</t>
  </si>
  <si>
    <t>Přesun hmot pro povlakové krytiny stanovený z hmotnosti přesunovaného materiálu vodorovná dopravní vzdálenost do 50 m v objektech výšky přes 6 do 12 m</t>
  </si>
  <si>
    <t>1905881386</t>
  </si>
  <si>
    <t>713</t>
  </si>
  <si>
    <t>Izolace tepelné</t>
  </si>
  <si>
    <t>309</t>
  </si>
  <si>
    <t>713121111</t>
  </si>
  <si>
    <t>Montáž tepelné izolace podlah rohožemi, pásy, deskami, dílci, bloky (izolační materiál ve specifikaci) kladenými volně jednovrstvá</t>
  </si>
  <si>
    <t>2096200563</t>
  </si>
  <si>
    <t>310</t>
  </si>
  <si>
    <t>283723050</t>
  </si>
  <si>
    <t>Desky z lehčených plastů desky z pěnového polystyrénu - samozhášivého typ EPS 100S stabil, objemová hmotnost 20 - 25 kg/m3 tepelně izolační desky pro izolace ploché střechy nebo podlahy rozměr 1000 x 500 mm, lambda 0,037 [W / m K] 50 mm</t>
  </si>
  <si>
    <t>1137213062</t>
  </si>
  <si>
    <t>Poznámka k položce:
lambda=0,037 [W / m K]</t>
  </si>
  <si>
    <t>447,68*1,05 'Přepočtené koeficientem množství</t>
  </si>
  <si>
    <t>311</t>
  </si>
  <si>
    <t>713121211</t>
  </si>
  <si>
    <t>Montáž tepelné izolace podlah okrajovými pásky kladenými volně</t>
  </si>
  <si>
    <t>-254120377</t>
  </si>
  <si>
    <t>26,9+13,67+32,8+5,36+6,32+0,4*4+3,74+0,4</t>
  </si>
  <si>
    <t>4,97+(0,65+0,54)*2*16</t>
  </si>
  <si>
    <t>(35,99+13,67)*2+0,4*4+(0,67+0,55)*2*18</t>
  </si>
  <si>
    <t>(4,93+10,945)*2</t>
  </si>
  <si>
    <t>(36,025+13,74)*2+0,29*4+(0,5+0,4)*2*18</t>
  </si>
  <si>
    <t>(4,965+10,73)*2</t>
  </si>
  <si>
    <t>312</t>
  </si>
  <si>
    <t>631402740</t>
  </si>
  <si>
    <t>pásek okrajový - dilatační pásek podlaha/svislá konstrukce tl.10 mm_x000D_
expandovaný polystyren EPS 100 tl. 100 mm</t>
  </si>
  <si>
    <t>322310559</t>
  </si>
  <si>
    <t>474,91*1,15 'Přepočtené koeficientem množství</t>
  </si>
  <si>
    <t>313</t>
  </si>
  <si>
    <t>713131145</t>
  </si>
  <si>
    <t>Montáž tepelné izolace stěn rohožemi, pásy, deskami, dílci, bloky (izolační materiál ve specifikaci) lepením bodově</t>
  </si>
  <si>
    <t>224022279</t>
  </si>
  <si>
    <t>sokl/zdivo pod terénem</t>
  </si>
  <si>
    <t>0,6*(11,235+42,4+14,75+36,53)</t>
  </si>
  <si>
    <t>314</t>
  </si>
  <si>
    <t>-1151637586</t>
  </si>
  <si>
    <t>62,949*1,02 'Přepočtené koeficientem množství</t>
  </si>
  <si>
    <t>315</t>
  </si>
  <si>
    <t>713141131</t>
  </si>
  <si>
    <t>Montáž tepelné izolace střech plochých rohožemi, pásy, deskami, dílci, bloky (izolační materiál ve specifikaci) přilepenými za studena zplna, jednovrstvá</t>
  </si>
  <si>
    <t>2008382105</t>
  </si>
  <si>
    <t>2 vrstvy 2x30 mm</t>
  </si>
  <si>
    <t>2*(14,75*42,4)-2*(3,515*5,87)</t>
  </si>
  <si>
    <t>316</t>
  </si>
  <si>
    <t>631515060</t>
  </si>
  <si>
    <t>deska minerální izolační  tl. 30 mm Ucelk= 0,8W/m2K</t>
  </si>
  <si>
    <t>-2140873470</t>
  </si>
  <si>
    <t>1209,534*1,05 'Přepočtené koeficientem množství</t>
  </si>
  <si>
    <t>317</t>
  </si>
  <si>
    <t>713141181</t>
  </si>
  <si>
    <t>Montáž izolace tepelné střech plochých tl přes 170 mm mechanicky kotveno</t>
  </si>
  <si>
    <t>1722504063</t>
  </si>
  <si>
    <t>318</t>
  </si>
  <si>
    <t>283759630</t>
  </si>
  <si>
    <t>Desky z lehčených plastů desky z pěnového polystyrénu - samozhášivého typ EPS 200 S, objemová hmotnost 30 - 35 kg/m3 tepelně izolační desky pro izolace s extrémními požadavky na pevnost v tlaku a ohybu (extrémně zatížené podlahy, střechy apod.) rozměr 1000 x 500 mm, lambda 0,034 W/m K 200 mm</t>
  </si>
  <si>
    <t>1836142504</t>
  </si>
  <si>
    <t>604,767</t>
  </si>
  <si>
    <t>-0,4*(42,4+36,53)</t>
  </si>
  <si>
    <t>573,195*1,05 'Přepočtené koeficientem množství</t>
  </si>
  <si>
    <t>319</t>
  </si>
  <si>
    <t>283759610</t>
  </si>
  <si>
    <t>Desky z lehčených plastů desky z pěnového polystyrénu - samozhášivého typ EPS 200 S, objemová hmotnost 30 - 35 kg/m3 tepelně izolační desky pro izolace s extrémními požadavky na pevnost v tlaku a ohybu (extrémně zatížené podlahy, střechy apod.) rozměr 1000 x 500 mm, lambda 0,034 W/m K 160 mm</t>
  </si>
  <si>
    <t>2118666972</t>
  </si>
  <si>
    <t>31,572*1,05 'Přepočtené koeficientem množství</t>
  </si>
  <si>
    <t>320</t>
  </si>
  <si>
    <t>713191132</t>
  </si>
  <si>
    <t>Montáž izolace tepelné podlah, stropů vrchem nebo střech překrytí separační textílií</t>
  </si>
  <si>
    <t>-207614680</t>
  </si>
  <si>
    <t>střecha netkaná textílie</t>
  </si>
  <si>
    <t>321</t>
  </si>
  <si>
    <t>693112700</t>
  </si>
  <si>
    <t>geotextilie netkaná sklovláknitá, separační vrstva</t>
  </si>
  <si>
    <t>1797671815</t>
  </si>
  <si>
    <t>604,767*1,1 'Přepočtené koeficientem množství</t>
  </si>
  <si>
    <t>322</t>
  </si>
  <si>
    <t>713191133</t>
  </si>
  <si>
    <t>Montáž tepelné izolace stavebních konstrukcí - doplňky a konstrukční součásti podlah, stropů vrchem nebo střech překrytím fólií položenou volně s přelepením spojů</t>
  </si>
  <si>
    <t>1603161276</t>
  </si>
  <si>
    <t>323</t>
  </si>
  <si>
    <t>611553100</t>
  </si>
  <si>
    <t>Podlahoviny dřevěné příslušenství k plovoucím podlahám materiál podkladový fólie PE    0,2 mm        šíře 2 m</t>
  </si>
  <si>
    <t>-40978398</t>
  </si>
  <si>
    <t>324</t>
  </si>
  <si>
    <t>998713102</t>
  </si>
  <si>
    <t>Přesun hmot pro izolace tepelné stanovený z hmotnosti přesunovaného materiálu vodorovná dopravní vzdálenost do 50 m v objektech výšky přes 6 m do 12 m</t>
  </si>
  <si>
    <t>368580643</t>
  </si>
  <si>
    <t>721</t>
  </si>
  <si>
    <t>Zdravotechnika - vnitřní kanalizace</t>
  </si>
  <si>
    <t>325</t>
  </si>
  <si>
    <t>721100911</t>
  </si>
  <si>
    <t>Zazátkování hrdla potrubí kanalizačního</t>
  </si>
  <si>
    <t>785241662</t>
  </si>
  <si>
    <t>326</t>
  </si>
  <si>
    <t>721174043</t>
  </si>
  <si>
    <t>Potrubí z plastových trub HT Systém (polypropylenové PPs) připojovací DN 50</t>
  </si>
  <si>
    <t>-905836070</t>
  </si>
  <si>
    <t>327</t>
  </si>
  <si>
    <t>721174045</t>
  </si>
  <si>
    <t>Potrubí z plastových trub HT Systém (polypropylenové PPs) připojovací DN 100</t>
  </si>
  <si>
    <t>2060921858</t>
  </si>
  <si>
    <t>328</t>
  </si>
  <si>
    <t>721174046</t>
  </si>
  <si>
    <t>Potrubí z plastových trub HT Systém (polypropylenové PPs) připojovací DN 150</t>
  </si>
  <si>
    <t>6871058</t>
  </si>
  <si>
    <t>329</t>
  </si>
  <si>
    <t>721194105</t>
  </si>
  <si>
    <t>Vyvedení a upevnění odpadních výpustek DN 50</t>
  </si>
  <si>
    <t>-144175524</t>
  </si>
  <si>
    <t>330</t>
  </si>
  <si>
    <t>721194109</t>
  </si>
  <si>
    <t>Vyvedení a upevnění odpadních výpustek DN 100</t>
  </si>
  <si>
    <t>677207903</t>
  </si>
  <si>
    <t>331</t>
  </si>
  <si>
    <t>721290123</t>
  </si>
  <si>
    <t>Zkouška těsnosti kanalizace v objektech kouřem do DN 300</t>
  </si>
  <si>
    <t>1266585827</t>
  </si>
  <si>
    <t>332</t>
  </si>
  <si>
    <t>998721102</t>
  </si>
  <si>
    <t>Přesun hmot pro vnitřní kanalizace stanovený z hmotnosti přesunovaného materiálu vodorovná dopravní vzdálenost do 50 m v objektech výšky přes 6 do 12 m</t>
  </si>
  <si>
    <t>529020528</t>
  </si>
  <si>
    <t>722</t>
  </si>
  <si>
    <t>Zdravotechnika - vnitřní vodovod</t>
  </si>
  <si>
    <t>333</t>
  </si>
  <si>
    <t>722130233</t>
  </si>
  <si>
    <t>Potrubí z ocelových trubek pozinkovaných závitových svařovaných běžných DN 25</t>
  </si>
  <si>
    <t>783901747</t>
  </si>
  <si>
    <t>334</t>
  </si>
  <si>
    <t>722130236</t>
  </si>
  <si>
    <t>Potrubí z ocelových trubek pozinkovaných závitových svařovaných běžných DN 50</t>
  </si>
  <si>
    <t>-270657920</t>
  </si>
  <si>
    <t>335</t>
  </si>
  <si>
    <t>722193917</t>
  </si>
  <si>
    <t>Zaslepení potrubí stávající přípojky</t>
  </si>
  <si>
    <t>-501366144</t>
  </si>
  <si>
    <t>336</t>
  </si>
  <si>
    <t>722174003</t>
  </si>
  <si>
    <t>Potrubí z plastových trubek z polypropylenu (PPR) svařovaných polyfuzně PN 16 (SDR 7,4) D 25 x 3,5</t>
  </si>
  <si>
    <t>114484178</t>
  </si>
  <si>
    <t>337</t>
  </si>
  <si>
    <t>722174004</t>
  </si>
  <si>
    <t>Potrubí z plastových trubek z polypropylenu (PPR) svařovaných polyfuzně PN 16 (SDR 7,4) D 32 x 4,4</t>
  </si>
  <si>
    <t>-329858261</t>
  </si>
  <si>
    <t>338</t>
  </si>
  <si>
    <t>722181222</t>
  </si>
  <si>
    <t>Ochrana potrubí tepelně izolačními trubicemi z pěnového polyetylenu PE přilepenými v příčných a podélných spojích, tloušťky izolace přes 6 do 10 mm, vnitřního průměru DN přes 22 do 42 mm</t>
  </si>
  <si>
    <t>792402733</t>
  </si>
  <si>
    <t>339</t>
  </si>
  <si>
    <t>722190401</t>
  </si>
  <si>
    <t>Zřízení přípojek na potrubí vyvedení a upevnění výpustek do DN 25</t>
  </si>
  <si>
    <t>446136801</t>
  </si>
  <si>
    <t>340</t>
  </si>
  <si>
    <t>722190901</t>
  </si>
  <si>
    <t>Opravy ostatní uzavření nebo otevření vodovodního potrubí při opravách včetně vypuštění a napuštění</t>
  </si>
  <si>
    <t>817841156</t>
  </si>
  <si>
    <t>341</t>
  </si>
  <si>
    <t>722232044R</t>
  </si>
  <si>
    <t>Kohout kulový přímý G 3/4 PN 42 do 185°C vnitřní závit</t>
  </si>
  <si>
    <t>1033006703</t>
  </si>
  <si>
    <t>342</t>
  </si>
  <si>
    <t>722250133</t>
  </si>
  <si>
    <t>Požární příslušenství a armatury hydrantový systém s tvarově stálou hadicí celoplechový D 25 x 30 m</t>
  </si>
  <si>
    <t>88204759</t>
  </si>
  <si>
    <t>343</t>
  </si>
  <si>
    <t>722290226</t>
  </si>
  <si>
    <t>Zkoušky, proplach a desinfekce vodovodního potrubí zkoušky těsnosti vodovodního potrubí závitového do DN 50</t>
  </si>
  <si>
    <t>-1225207885</t>
  </si>
  <si>
    <t>344</t>
  </si>
  <si>
    <t>722290234</t>
  </si>
  <si>
    <t>Zkoušky, proplach a desinfekce vodovodního potrubí proplach a desinfekce vodovodního potrubí do DN 80</t>
  </si>
  <si>
    <t>-1726871474</t>
  </si>
  <si>
    <t>345</t>
  </si>
  <si>
    <t>998722102</t>
  </si>
  <si>
    <t>Přesun hmot pro vnitřní vodovod stanovený z hmotnosti přesunovaného materiálu vodorovná dopravní vzdálenost do 50 m v objektech výšky přes 6 do 12 m</t>
  </si>
  <si>
    <t>1645556802</t>
  </si>
  <si>
    <t>725</t>
  </si>
  <si>
    <t>Zdravotechnika - zařizovací předměty</t>
  </si>
  <si>
    <t>346</t>
  </si>
  <si>
    <t>725111131</t>
  </si>
  <si>
    <t>Zařízení záchodů splachovače nádržkové plastové vysokopoložené</t>
  </si>
  <si>
    <t>154351007</t>
  </si>
  <si>
    <t>347</t>
  </si>
  <si>
    <t>725112021</t>
  </si>
  <si>
    <t>Zařízení záchodů klozety keramické závěsné na nosné stěny s hlubokým splachováním odpad vodorovný</t>
  </si>
  <si>
    <t>-976476273</t>
  </si>
  <si>
    <t>348</t>
  </si>
  <si>
    <t>725211623</t>
  </si>
  <si>
    <t>Umyvadla keramická bez výtokových armatur se zápachovou uzávěrkou připevněná na stěnu šrouby bílá se sloupem 600 mm</t>
  </si>
  <si>
    <t>-1265414977</t>
  </si>
  <si>
    <t>349</t>
  </si>
  <si>
    <t>725331111</t>
  </si>
  <si>
    <t>Výlevky bez výtokových armatur a splachovací nádrže keramické se sklopnou plastovou mřížkou 425 mm</t>
  </si>
  <si>
    <t>477423046</t>
  </si>
  <si>
    <t>350</t>
  </si>
  <si>
    <t>725813111</t>
  </si>
  <si>
    <t>Ventily rohové bez připojovací trubičky nebo flexi hadičky G 1/2</t>
  </si>
  <si>
    <t>-1064589373</t>
  </si>
  <si>
    <t>351</t>
  </si>
  <si>
    <t>551908900R</t>
  </si>
  <si>
    <t>díly (sestavy) k armaturám bytovým a ostatním drobným armaturám instalačním hadice flexibilní hadice flexibilní 3,8" délka 350 mm</t>
  </si>
  <si>
    <t>1555029857</t>
  </si>
  <si>
    <t>352</t>
  </si>
  <si>
    <t>725821316R</t>
  </si>
  <si>
    <t>Baterie pro výlevku nástěnné pákové s otáčivým plochým ústím a délkou ramínka 300 mm</t>
  </si>
  <si>
    <t>487183580</t>
  </si>
  <si>
    <t>353</t>
  </si>
  <si>
    <t>725822612</t>
  </si>
  <si>
    <t>Baterie umyvadlové stojánkové pákové s výpustí</t>
  </si>
  <si>
    <t>-23236564</t>
  </si>
  <si>
    <t>354</t>
  </si>
  <si>
    <t>725851325R</t>
  </si>
  <si>
    <t>Ventil odpadní umyvadlový bez přepadu G 5/4</t>
  </si>
  <si>
    <t>-1447110541</t>
  </si>
  <si>
    <t>355</t>
  </si>
  <si>
    <t>725861102R</t>
  </si>
  <si>
    <t>Zápachová uzávěrka pro umyvadla DN 40</t>
  </si>
  <si>
    <t>955509050</t>
  </si>
  <si>
    <t>356</t>
  </si>
  <si>
    <t>725980123</t>
  </si>
  <si>
    <t>Dvířka 30/30</t>
  </si>
  <si>
    <t>730927736</t>
  </si>
  <si>
    <t>357</t>
  </si>
  <si>
    <t>998725102</t>
  </si>
  <si>
    <t>Přesun hmot pro zařizovací předměty stanovený z hmotnosti přesunovaného materiálu vodorovná dopravní vzdálenost do 50 m v objektech výšky přes 6 do 12 m</t>
  </si>
  <si>
    <t>-233053958</t>
  </si>
  <si>
    <t>726</t>
  </si>
  <si>
    <t>Zdravotechnika - předstěnové instalace</t>
  </si>
  <si>
    <t>358</t>
  </si>
  <si>
    <t>726131042</t>
  </si>
  <si>
    <t>Předstěnové instalační systémy do lehkých stěn s kovovou konstrukcí pro závěsné klozety ovládání zepředu, stavební výšky 1120 mm s připojením na odsávání zápachu</t>
  </si>
  <si>
    <t>-971427495</t>
  </si>
  <si>
    <t>359</t>
  </si>
  <si>
    <t>726191002</t>
  </si>
  <si>
    <t>Souprava pro předstěnovou montáž</t>
  </si>
  <si>
    <t>-1741764280</t>
  </si>
  <si>
    <t>360</t>
  </si>
  <si>
    <t>998726112</t>
  </si>
  <si>
    <t>Přesun hmot pro instalační prefabrikáty stanovený z hmotnosti přesunovaného materiálu vodorovná dopravní vzdálenost do 50 m v objektech výšky přes 6 m do 12 m</t>
  </si>
  <si>
    <t>-1227082363</t>
  </si>
  <si>
    <t>727</t>
  </si>
  <si>
    <t>Tlaková stanice ATS</t>
  </si>
  <si>
    <t>361</t>
  </si>
  <si>
    <t>R727-001</t>
  </si>
  <si>
    <t>Automatická tlaková stanice  s jedním čerpadlem a tlakovou nádobou Q=0,9 l/s, H=0,6 MPa vč. uvedení do provozu</t>
  </si>
  <si>
    <t>-1283810402</t>
  </si>
  <si>
    <t>362</t>
  </si>
  <si>
    <t>R727-002</t>
  </si>
  <si>
    <t>Přerušovací plastová válcová samonosná nádrž,užit.objem 1,65m3 vč.poklopu a připoj.hrdel a plošiny se schůdky z pororoštu</t>
  </si>
  <si>
    <t>1206878555</t>
  </si>
  <si>
    <t>730</t>
  </si>
  <si>
    <t>Ústřední vytápění - viz. samostatný soupis prací</t>
  </si>
  <si>
    <t>363</t>
  </si>
  <si>
    <t>730-001</t>
  </si>
  <si>
    <t>Ústřední vytápění - viz.samostatný soupis prací</t>
  </si>
  <si>
    <t>456517166</t>
  </si>
  <si>
    <t>762</t>
  </si>
  <si>
    <t>Konstrukce tesařské</t>
  </si>
  <si>
    <t>364</t>
  </si>
  <si>
    <t>762341031</t>
  </si>
  <si>
    <t>Bednění a laťování bednění střech rovných sklonu do 60 st. s vyřezáním otvorů z dřevoštěpkových desek OSB šroubovaných na trapézový plech 10 mm na sraz, tloušťky desky</t>
  </si>
  <si>
    <t>2026418715</t>
  </si>
  <si>
    <t>365</t>
  </si>
  <si>
    <t>762341033</t>
  </si>
  <si>
    <t>Bednění střech rovných z desek OSB tl 15 mm na sraz šroubovaných na trapézový plech</t>
  </si>
  <si>
    <t>43401636</t>
  </si>
  <si>
    <t>366</t>
  </si>
  <si>
    <t>762341037</t>
  </si>
  <si>
    <t>Bednění střech rovných z desek OSB tl 25 mm na sraz šroubovaných na trapézový plech</t>
  </si>
  <si>
    <t>1919874072</t>
  </si>
  <si>
    <t>0,4*94,72</t>
  </si>
  <si>
    <t>367</t>
  </si>
  <si>
    <t>762395000</t>
  </si>
  <si>
    <t>Spojovací prostředky krovů, bednění a laťování, nadstřešních konstrukcí svory, prkna, hřebíky, pásová ocel, vruty</t>
  </si>
  <si>
    <t>-1134679655</t>
  </si>
  <si>
    <t>604,767*0,01</t>
  </si>
  <si>
    <t>37,888*0,015</t>
  </si>
  <si>
    <t>37,888*0,025</t>
  </si>
  <si>
    <t>368</t>
  </si>
  <si>
    <t>998762102</t>
  </si>
  <si>
    <t>Přesun hmot pro konstrukce tesařské stanovený z hmotnosti přesunovaného materiálu vodorovná dopravní vzdálenost do 50 m v objektech výšky přes 6 do 12 m</t>
  </si>
  <si>
    <t>-1246691835</t>
  </si>
  <si>
    <t>763</t>
  </si>
  <si>
    <t>Konstrukce suché výstavby</t>
  </si>
  <si>
    <t>369</t>
  </si>
  <si>
    <t>763122411</t>
  </si>
  <si>
    <t>Stěna šachtová ze sádrokartonových desek s nosnou konstrukcí z ocelových profilů CW, UW dvojitě opláštěná deskami protipožárními DF tl. 2 x 12,5 mm, bez TI, EI 30, stěna tl. 75 mm, profil 50</t>
  </si>
  <si>
    <t>-1500690483</t>
  </si>
  <si>
    <t>3,0*(1,85+1,0)</t>
  </si>
  <si>
    <t>3,335*(1,85+1,0)</t>
  </si>
  <si>
    <t>3,21*(1,885+1,0)</t>
  </si>
  <si>
    <t>370</t>
  </si>
  <si>
    <t>763131471</t>
  </si>
  <si>
    <t>Podhled ze sádrokartonových desek dvouvrstvá zavěšená spodní konstrukce z ocelových profilů CD, UD jednoduše opláštěná deskou impregnovanou protipožární H2DF, tl. 12,5 mm, bez TI</t>
  </si>
  <si>
    <t>1270586778</t>
  </si>
  <si>
    <t>26,47+437,81+53,28</t>
  </si>
  <si>
    <t>371</t>
  </si>
  <si>
    <t>763131714</t>
  </si>
  <si>
    <t>Podhled ze sádrokartonových desek ostatní práce a konstrukce na podhledech ze sádrokartonových desek základní penetrační nátěr</t>
  </si>
  <si>
    <t>-1603520452</t>
  </si>
  <si>
    <t>372</t>
  </si>
  <si>
    <t>763131751</t>
  </si>
  <si>
    <t>Montáž parotěsné zábrany do SDK podhledu</t>
  </si>
  <si>
    <t>292623353</t>
  </si>
  <si>
    <t>373</t>
  </si>
  <si>
    <t>283292820</t>
  </si>
  <si>
    <t xml:space="preserve">folie parotěsná </t>
  </si>
  <si>
    <t>-892446894</t>
  </si>
  <si>
    <t>517,56*1,15 'Přepočtené koeficientem množství</t>
  </si>
  <si>
    <t>374</t>
  </si>
  <si>
    <t>998763101</t>
  </si>
  <si>
    <t>Přesun hmot pro dřevostavby stanovený z hmotnosti přesunovaného materiálu vodorovná dopravní vzdálenost do 50 m v objektech výšky přes 6 do 12 m</t>
  </si>
  <si>
    <t>-890760427</t>
  </si>
  <si>
    <t>764</t>
  </si>
  <si>
    <t>Konstrukce klempířské</t>
  </si>
  <si>
    <t>375</t>
  </si>
  <si>
    <t>764212634</t>
  </si>
  <si>
    <t>Oplechování střešních prvků z pozinkovaného plechu s povrchovou úpravou štítu závětrnou lištou rš 330 mm</t>
  </si>
  <si>
    <t>-942262846</t>
  </si>
  <si>
    <t>376</t>
  </si>
  <si>
    <t>764212664</t>
  </si>
  <si>
    <t>Oplechování rovné okapové hrany z Pz s povrchovou úpravou rš 360 mm-okapnička ozn.18</t>
  </si>
  <si>
    <t>1717059595</t>
  </si>
  <si>
    <t>377</t>
  </si>
  <si>
    <t>764216642</t>
  </si>
  <si>
    <t>Oplechování parapetů z pozinkovaného plechu s povrchovou úpravou rovných celoplošně lepené, bez rohů rš 200 mm</t>
  </si>
  <si>
    <t>1828785281</t>
  </si>
  <si>
    <t>378</t>
  </si>
  <si>
    <t>764311613</t>
  </si>
  <si>
    <t>Lemování zdí z pozinkovaného plechu s povrchovou úpravou boční nebo horní rovné, střech s krytinou skládanou mimo prejzovou rš 215 mm</t>
  </si>
  <si>
    <t>1313004598</t>
  </si>
  <si>
    <t>379</t>
  </si>
  <si>
    <t>764315633</t>
  </si>
  <si>
    <t>Lemování trub  z Pz s povrch úpravou střech s krytinou skládanou D do 150 mm ozn.23</t>
  </si>
  <si>
    <t>-1422415245</t>
  </si>
  <si>
    <t>380</t>
  </si>
  <si>
    <t>764316643</t>
  </si>
  <si>
    <t>Lemování ventilačních nástavců z pozinkovaného plechu s povrchovou úpravou výšky do 1000 mm, se stříškou, průměru 110 mm</t>
  </si>
  <si>
    <t>323355467</t>
  </si>
  <si>
    <t>381</t>
  </si>
  <si>
    <t>764511602</t>
  </si>
  <si>
    <t>Žlab podokapní z pozinkovaného plechu s povrchovou úpravou včetně háků a čel půlkruhový rš 330 mm</t>
  </si>
  <si>
    <t>-1123936896</t>
  </si>
  <si>
    <t>382</t>
  </si>
  <si>
    <t>764511642</t>
  </si>
  <si>
    <t>Žlab podokapní z pozinkovaného plechu s povrchovou úpravou včetně háků a čel kotlík oválný (trychtýřový), rš žlabu/průměr svodu 330/100 mm</t>
  </si>
  <si>
    <t>-2084473453</t>
  </si>
  <si>
    <t>383</t>
  </si>
  <si>
    <t>764518622</t>
  </si>
  <si>
    <t>Svod z pozinkovaného plechu s upraveným povrchem včetně objímek, kolen a odskoků kruhový, průměru 100 mm</t>
  </si>
  <si>
    <t>122349805</t>
  </si>
  <si>
    <t>384</t>
  </si>
  <si>
    <t>998764102</t>
  </si>
  <si>
    <t>Přesun hmot pro konstrukce klempířské stanovený z hmotnosti přesunovaného materiálu vodorovná dopravní vzdálenost do 50 m v objektech výšky přes 6 do 12 m</t>
  </si>
  <si>
    <t>-1505673713</t>
  </si>
  <si>
    <t>766</t>
  </si>
  <si>
    <t>Konstrukce truhlářské</t>
  </si>
  <si>
    <t>385</t>
  </si>
  <si>
    <t>766660001</t>
  </si>
  <si>
    <t>Montáž dveřních křídel otvíravých 1křídlových š do 0,8 m do ocelové zárubně</t>
  </si>
  <si>
    <t>1108152640</t>
  </si>
  <si>
    <t>386</t>
  </si>
  <si>
    <t>611617130</t>
  </si>
  <si>
    <t>dv vni hladké laminát HPL se zvýšenou odolností plné 1kř 70x197 cm barva dub vč. prahové lišty</t>
  </si>
  <si>
    <t>-585910315</t>
  </si>
  <si>
    <t>387</t>
  </si>
  <si>
    <t>766660021</t>
  </si>
  <si>
    <t>Montáž dveřních křídel dřevěných nebo plastových otevíravých do ocelové zárubně protipožárních jednokřídlových, šířky do 800 mm</t>
  </si>
  <si>
    <t>-859426482</t>
  </si>
  <si>
    <t>388</t>
  </si>
  <si>
    <t>611617201</t>
  </si>
  <si>
    <t>dveře vni hl plné 1kř 70x197 cm se zvýš. odolností laminát HPL,dub, pož.EI 30 DP3-C,vč.prahové lišty</t>
  </si>
  <si>
    <t>564436750</t>
  </si>
  <si>
    <t>389</t>
  </si>
  <si>
    <t>766660022</t>
  </si>
  <si>
    <t>Montáž dveřních křídel dřevěných nebo plastových otevíravých do ocelové zárubně protipožárních jednokřídlových, šířky přes 800 mm</t>
  </si>
  <si>
    <t>-1841731871</t>
  </si>
  <si>
    <t>390</t>
  </si>
  <si>
    <t>611656110</t>
  </si>
  <si>
    <t xml:space="preserve">dveře vni požárně odolné, HPL laminát,odolnost EI (EW) 30 DP3, 1kř 90 x 197 cm,barva dub,vč.prahové lišty </t>
  </si>
  <si>
    <t>-1512139829</t>
  </si>
  <si>
    <t>391</t>
  </si>
  <si>
    <t>766660043</t>
  </si>
  <si>
    <t>Montáž dveřních křídel dřevěných nebo plastových otevíravých do ocelové zárubně protipožárních s olověnou vložkou jakékoliv šířky dvoukřídlových</t>
  </si>
  <si>
    <t>803818652</t>
  </si>
  <si>
    <t>392</t>
  </si>
  <si>
    <t>611656150</t>
  </si>
  <si>
    <t>dveře vnitřní požárně odolné, laminát HPL,odolnost EI (EW) 30 D3, 2křídlové 160 x 197 cm, barva dub, vč.prahové lišty</t>
  </si>
  <si>
    <t>-1773366092</t>
  </si>
  <si>
    <t>393</t>
  </si>
  <si>
    <t>766660717</t>
  </si>
  <si>
    <t>Montáž dveřních křídel dřevěných nebo plastových ostatní práce samozavírače na zárubeň ocelovou</t>
  </si>
  <si>
    <t>-1899103128</t>
  </si>
  <si>
    <t>4+3+3</t>
  </si>
  <si>
    <t>394</t>
  </si>
  <si>
    <t>549172650</t>
  </si>
  <si>
    <t>samozavírač dveří hydraulický</t>
  </si>
  <si>
    <t>1165205383</t>
  </si>
  <si>
    <t>395</t>
  </si>
  <si>
    <t>766660718</t>
  </si>
  <si>
    <t>Montáž dveřních křídel dokování stavěče křídla</t>
  </si>
  <si>
    <t>-405419755</t>
  </si>
  <si>
    <t>396</t>
  </si>
  <si>
    <t>549163620</t>
  </si>
  <si>
    <t>stavěč dveří K501 lak</t>
  </si>
  <si>
    <t>1646244436</t>
  </si>
  <si>
    <t>397</t>
  </si>
  <si>
    <t>766660722</t>
  </si>
  <si>
    <t>Montáž dveřního kování</t>
  </si>
  <si>
    <t>-2002610209</t>
  </si>
  <si>
    <t>6+3+2+7</t>
  </si>
  <si>
    <t>398</t>
  </si>
  <si>
    <t>549250150.2</t>
  </si>
  <si>
    <t>interiérové kování rozeta klika/klika - matný chrom</t>
  </si>
  <si>
    <t>138608803</t>
  </si>
  <si>
    <t>399</t>
  </si>
  <si>
    <t>549250151</t>
  </si>
  <si>
    <t>Vložka zámku s universálním generálním klíčem, universální klíč se čtyřmi úrovněmi - komplet včetně vložek a 5ks klíčů od každé vložky + 5ks klíčů v každé úrovni</t>
  </si>
  <si>
    <t>1100391290</t>
  </si>
  <si>
    <t>400</t>
  </si>
  <si>
    <t>766694111</t>
  </si>
  <si>
    <t>Montáž ostatních truhlářských konstrukcí parapetních desek dřevěných nebo plastových šířky do 300 mm, délky do 1000 mm</t>
  </si>
  <si>
    <t>-901323881</t>
  </si>
  <si>
    <t>23+2+25+2+25+2</t>
  </si>
  <si>
    <t>401</t>
  </si>
  <si>
    <t>766694112</t>
  </si>
  <si>
    <t>Montáž ostatních truhlářských konstrukcí parapetních desek dřevěných nebo plastových šířky do 300 mm, délky přes 1000 do 1600 mm</t>
  </si>
  <si>
    <t>-673009851</t>
  </si>
  <si>
    <t>2+1+1</t>
  </si>
  <si>
    <t>402</t>
  </si>
  <si>
    <t>607941030</t>
  </si>
  <si>
    <t>deska parapetní dřevotřísková vnitřní 0,3 x 1 m</t>
  </si>
  <si>
    <t>-1158730694</t>
  </si>
  <si>
    <t>(23+2+25+2+25+2)*0,6</t>
  </si>
  <si>
    <t>(2+1+1)*1,5</t>
  </si>
  <si>
    <t>403</t>
  </si>
  <si>
    <t>607941210</t>
  </si>
  <si>
    <t>koncovka PVC k parapetním deskám 600 mm</t>
  </si>
  <si>
    <t>156917219</t>
  </si>
  <si>
    <t>79*2</t>
  </si>
  <si>
    <t>404</t>
  </si>
  <si>
    <t>998766102</t>
  </si>
  <si>
    <t>Přesun hmot pro konstrukce truhlářské stanovený z hmotnosti přesunovaného materiálu vodorovná dopravní vzdálenost do 50 m v objektech výšky přes 6 do 12 m</t>
  </si>
  <si>
    <t>-1263657604</t>
  </si>
  <si>
    <t>767</t>
  </si>
  <si>
    <t>Konstrukce zámečnické</t>
  </si>
  <si>
    <t>405</t>
  </si>
  <si>
    <t>767584502</t>
  </si>
  <si>
    <t xml:space="preserve">"Poznámka k položce:
Poznámka k položce:, 1)	ZAVĚŠENÝ PODHLED SE SKRYTÝM ROŠTEM , (chodba, zasedací místnost, ředitel a sekretariát), , o	Rozměr panelu: 600x1600 mm(chodba) a 600x1200 mm , o	Tloušťka 20 mm, o	Hmotnost konstrukce 3-4 kg/m2, o	Skrytá nosná konstrukce - hrana podhledu je symetrická s osou rastru, o	Panely na srazu jsou mírně zkosené (2 mm na kazetu), o	Plně demontovatelné panely v jakémkoliv místě, o	Koeficient pohltivosti ?w=0,9, o	Srozumitelnost řeči: Artikulační třída AC = 180 v souladu s ASTM E 1111 a E 1110., o	Jádro: v plástvích lisovaná skelná vlákna. , o	Barva bílá, nejbližší barevný vzorek NCS S 0500-N, o	Světelná odrazivost 85%, více než 99% odraženého světla je světlo rozptýlené, o	Koeficient zpětného odrazu je 63 mcd*m-2lx-1. Lesk &lt; 1., o	Odolnost stálé relativní vlhkosti 95% při 30°C, o	Denní stírání prachu a vysávání. Týdenní čištění za mokra, o	Vyztužený povrch, který je tvořen sendvičovou konstrukcí, o	Systémový zesílený skrytý nosný rastr v bílé barvě, o	Výrobek je plně recyklovatelný a je vyroben z min 70% z recyklovaného skla, o	Vhodný pro použití u osob trpících na astma a alergie., o	Určeno pro místnosti klasifikované do třídy 6 podle ISO 14644-1, o	Zadní strana panelu pokryta sklovláknitou tkaninou, o	Hrany jsou natřené, o	Rošt vyroben z pozinkované oceli, ,"_x000D_
</t>
  </si>
  <si>
    <t>-1109343461</t>
  </si>
  <si>
    <t>3,33+1,8+2,82</t>
  </si>
  <si>
    <t>3,33+1,8+2,78</t>
  </si>
  <si>
    <t>3,45+1,84+26,47+2,87</t>
  </si>
  <si>
    <t>406</t>
  </si>
  <si>
    <t>590305720</t>
  </si>
  <si>
    <t>podhled kazetový  600 x 600 mm</t>
  </si>
  <si>
    <t>-167515901</t>
  </si>
  <si>
    <t>50,48*1,05 'Přepočtené koeficientem množství</t>
  </si>
  <si>
    <t>407</t>
  </si>
  <si>
    <t>767646401</t>
  </si>
  <si>
    <t>Montáž dveří ocelových revizních dvířek s rámem jednokřídlových, výšky do 1000 mm</t>
  </si>
  <si>
    <t>809172804</t>
  </si>
  <si>
    <t>408</t>
  </si>
  <si>
    <t>553435121</t>
  </si>
  <si>
    <t>lakovaná plechová revizní dvířka s PO EW30 DP1 do průlezového kanálu mezi objekty "U" a "K"  600x800 mm viz. PSV ozn. 12</t>
  </si>
  <si>
    <t>1262672763</t>
  </si>
  <si>
    <t>409</t>
  </si>
  <si>
    <t>767662120</t>
  </si>
  <si>
    <t>Montáž mříží pevných, připevněných svařováním</t>
  </si>
  <si>
    <t>2134469613</t>
  </si>
  <si>
    <t>0,6*1,35*2+1,5*1,8+0,6*1,5*23</t>
  </si>
  <si>
    <t>410</t>
  </si>
  <si>
    <t>562456541</t>
  </si>
  <si>
    <t>bezpečnostní mříž z pozinkované ocel.tyče 25ks viz. PSV ozn. 15</t>
  </si>
  <si>
    <t>-745224935</t>
  </si>
  <si>
    <t>411</t>
  </si>
  <si>
    <t>R767-004-ozn. 24</t>
  </si>
  <si>
    <t>D+M žebříku pro přístup na střechu objektu "K"_x000D_
Jäklová konstrukce, žárově zinkovaná, spodní část uzamykatelná, kvůli bezpečnosti plech výšky 1,5m, uzamčen visacím zámkem_x000D_
Na pantech, otevíravý, žebřík včetně ochranného koše kotven do nosné konstrukce pomocí kotevních prvků - závitová tyč profilu 12 ukotvena v nosném zdivu pomocé chemické kotvy, jäkl provrtán a ukotven pomocí matek a distanční podložky pevná část - dl. 10,4 m, šířka žebříku 0,6 m</t>
  </si>
  <si>
    <t>1232495650</t>
  </si>
  <si>
    <t>412</t>
  </si>
  <si>
    <t>R767-001-ozn. 25</t>
  </si>
  <si>
    <t>D+M zábradlí ocel.schod schodiště s dřev.madlem  viz. PSV ozn. 25</t>
  </si>
  <si>
    <t>-233264588</t>
  </si>
  <si>
    <t>413</t>
  </si>
  <si>
    <t>R767-002</t>
  </si>
  <si>
    <t>Stáv.žebřík bude zkrácen vzhledem k realizaci nástavby a uzamykatelná část přesunuta</t>
  </si>
  <si>
    <t>-2125516555</t>
  </si>
  <si>
    <t>414</t>
  </si>
  <si>
    <t>998767102</t>
  </si>
  <si>
    <t>Přesun hmot pro zámečnické konstrukce stanovený z hmotnosti přesunovaného materiálu vodorovná dopravní vzdálenost do 50 m v objektech výšky přes 6 do 12 m</t>
  </si>
  <si>
    <t>-996389117</t>
  </si>
  <si>
    <t>769</t>
  </si>
  <si>
    <t>Otvorové prvky z plastu</t>
  </si>
  <si>
    <t>415</t>
  </si>
  <si>
    <t>R769-001-ozn. 1</t>
  </si>
  <si>
    <t>Plastové vstupní dveře s nadsvětlíkem centrické, dvoukřídlé, otevíravé_x000D_
Zasklení nadsvětlíku: tepelně izolační trojsklo s bezpečnostní fólií _x000D_
U=0,85 W/m2K_x000D_
výplň dveřních křídel: plastová (stejný odstín jako rám)_x000D_
bezpečnostní kování, koule/klika, prahová lišta_x000D_
barva rámu: šedá -RGB 122 127 132 (příplatková barva)_x000D_
dveře se samozavíračem_x000D_
rozměr stavebního otvoru: 1800x2750 mm</t>
  </si>
  <si>
    <t>798364589</t>
  </si>
  <si>
    <t>416</t>
  </si>
  <si>
    <t>R769-002-ozn. 2</t>
  </si>
  <si>
    <t>Plastové okno 1kř otevíravé a vyklápěcí. Zasklení: tepelně izolační trojsklo, U= 0,85 W/m2K, sklo čiré, celoobvodové kování funkce mikroventilace_x000D_
barva rámu: interiér: bílá, exteriér: šedá - RGB 122 127 132 (příplatková barva)_x000D_
rozměr stavebního otvoru: 600x1500 mm</t>
  </si>
  <si>
    <t>-1365300753</t>
  </si>
  <si>
    <t>417</t>
  </si>
  <si>
    <t>R769-003-ozn. 3</t>
  </si>
  <si>
    <t>Plastové okno 1kř otevíravé a vyklápěcí. Zasklení: tepelně izolační trojsklo, U= 0,85 W/m2K, sklo čiré, celoobvodové kování funkce mikroventilace_x000D_
barva rámu: interiér: bílá, exteriér: šedá - RGB 122 127 132 (příplatková barva)_x000D_
rozměr stavebního otvoru: 600x1350 mm</t>
  </si>
  <si>
    <t>-375827178</t>
  </si>
  <si>
    <t>418</t>
  </si>
  <si>
    <t>R769-004-ozn. 4</t>
  </si>
  <si>
    <t>Plastové okno 2kř otevíravé a vyklápěcí. Zasklení: tepelně izolační trojsklo, U= 0,85 W/m2K, sklo čiré, celoobvodové kování funkce mikroventilace_x000D_
barva rámu: interiér: bílá, exteriér: šedá - RGB 122 127 132 (příplatková barva)_x000D_
rozměr stavebního otvoru: 1500x1800 mm</t>
  </si>
  <si>
    <t>175966180</t>
  </si>
  <si>
    <t>419</t>
  </si>
  <si>
    <t>R769-005-ozn. 5</t>
  </si>
  <si>
    <t>Plastové okno 1kř otevíravé a vyklápěcí. Zasklení: tepelně izolační trojsklo, U= 0,85 W/m2K, sklo čiré, celoobvodové kování funkce mikroventilace_x000D_
barva rámu: interiér: bílá, exteriér: šedá - RGB 122 127 132 (příplatková barva)_x000D_
rozměr stavebního otvoru: 600x1800 mm</t>
  </si>
  <si>
    <t>-289174396</t>
  </si>
  <si>
    <t>420</t>
  </si>
  <si>
    <t>R769-006-ozn. 6</t>
  </si>
  <si>
    <t>Plastové okno 1kř otevíravé a vyklápěcí. Zasklení: tepelně izolační trojsklo, U= 0,85 W/m2K, sklo čiré, celoobvodové kování funkce mikroventilace_x000D_
barva rámu: interiér: bílá, exteriér: šedá - RGB 122 127 132 (příplatková barva)_x000D_
rozměr stavebního otvoru: 600x1635 mm</t>
  </si>
  <si>
    <t>526398172</t>
  </si>
  <si>
    <t>421</t>
  </si>
  <si>
    <t>R769-007-ozn. 7</t>
  </si>
  <si>
    <t>Plastové okno 2kř otevíravé a vyklápěcí. Zasklení: tepelně izolační trojsklo, U= 0,85 W/m2K, sklo čiré, celoobvodové kování funkce mikroventilace_x000D_
barva rámu: interiér: bílá, exteriér: šedá - RGB 122 127 132 (příplatková barva)_x000D_
rozměr stavebního otvoru: 1500x1750 mm</t>
  </si>
  <si>
    <t>-1662899985</t>
  </si>
  <si>
    <t>422</t>
  </si>
  <si>
    <t>R769-008-ozn. 8</t>
  </si>
  <si>
    <t>Plastové okno 1kř otevíravé a vyklápěcí. Zasklení: tepelně izolační trojsklo, U= 0,85 W/m2K, sklo čiré, celoobvodové kování funkce mikroventilace_x000D_
barva rámu: interiér: bílá, exteriér: šedá - RGB 122 127 132 (příplatková barva)_x000D_
rozměr stavebního otvoru: 600x1750 mm</t>
  </si>
  <si>
    <t>1349501521</t>
  </si>
  <si>
    <t>423</t>
  </si>
  <si>
    <t>R769-009-ozn. 9</t>
  </si>
  <si>
    <t>Plastové okno 1kř otevíravé a vyklápěcí. Zasklení: tepelně izolační trojsklo, U= 0,85 W/m2K, sklo čiré, celoobvodové kování funkce mikroventilace_x000D_
barva rámu: interiér: bílá, exteriér: šedá - RGB 122 127 132 (příplatková barva)_x000D_
rozměr stavebního otvoru: 600x1560 mm</t>
  </si>
  <si>
    <t>994135172</t>
  </si>
  <si>
    <t>424</t>
  </si>
  <si>
    <t>R769-010-ozn.10</t>
  </si>
  <si>
    <t>Plastové okno 2kř otevíravé a vyklápěcí. Zasklení: tepelně izolační trojsklo, U= 0,85 W/m2K, sklo čiré, celoobvodové kování funkce mikroventilace_x000D_
barva rámu: interiér: bílá, exteriér: šedá - RGB 122 127 132 (příplatková barva)_x000D_
rozměr stavebního otvoru: 1500x2010 mm</t>
  </si>
  <si>
    <t>-1426362479</t>
  </si>
  <si>
    <t>425</t>
  </si>
  <si>
    <t>R769-012</t>
  </si>
  <si>
    <t>Vyplnění PUR pěnou, z vnitřní strany parotěsnící páska, z vnějsší strany voděodolná a paropropustná páska</t>
  </si>
  <si>
    <t>276547549</t>
  </si>
  <si>
    <t>771</t>
  </si>
  <si>
    <t>Podlahy z dlaždic</t>
  </si>
  <si>
    <t>426</t>
  </si>
  <si>
    <t>771273123</t>
  </si>
  <si>
    <t>Montáž obkladů schodišť z dlaždic keramických lepených standardním lepidlem stupnic protiskluzných nebo reliefovaných šířky přes 250 do 300 mm</t>
  </si>
  <si>
    <t>-1746966285</t>
  </si>
  <si>
    <t>31*1,2</t>
  </si>
  <si>
    <t>427</t>
  </si>
  <si>
    <t>771273241</t>
  </si>
  <si>
    <t>Montáž obkladů schodišť z dlaždic keramických lepených standardním lepidlem podstupnic protiskluzných nebo reliefovaných výšky do 150 mm</t>
  </si>
  <si>
    <t>-314418526</t>
  </si>
  <si>
    <t>11*1,2</t>
  </si>
  <si>
    <t>428</t>
  </si>
  <si>
    <t>771273242</t>
  </si>
  <si>
    <t>Montáž obkladů schodišť z dlaždic keramických lepených standardním lepidlem podstupnic protiskluzných nebo reliefovaných výšky přes 150 do 200 mm</t>
  </si>
  <si>
    <t>-1706278426</t>
  </si>
  <si>
    <t>429</t>
  </si>
  <si>
    <t>771573113</t>
  </si>
  <si>
    <t>Montáž podlah keramických režných hladkých lepených</t>
  </si>
  <si>
    <t>-1181458758</t>
  </si>
  <si>
    <t>3,33+1,8+35,79+2,82</t>
  </si>
  <si>
    <t>3,33+1,8+22,34+2,78</t>
  </si>
  <si>
    <t>430</t>
  </si>
  <si>
    <t>597612900</t>
  </si>
  <si>
    <t>dlaždice keramické slinuté - upřesní se dle výběru investora</t>
  </si>
  <si>
    <t>-1604840343</t>
  </si>
  <si>
    <t>0,3*37,2</t>
  </si>
  <si>
    <t>0,15*11*1,2</t>
  </si>
  <si>
    <t>0,18*20*1,2</t>
  </si>
  <si>
    <t>108,62</t>
  </si>
  <si>
    <t>126,08*1,05 'Přepočtené koeficientem množství</t>
  </si>
  <si>
    <t>431</t>
  </si>
  <si>
    <t>585821030</t>
  </si>
  <si>
    <t>lepidlo obkladů a dlažeb 025 STANDARD na savé podklady   bal. 25 kg</t>
  </si>
  <si>
    <t>-1536027489</t>
  </si>
  <si>
    <t>Poznámka k položce:
Spotřeba: 4,2 kg/m2  hl.8 mm</t>
  </si>
  <si>
    <t>126,08*4,2/1000*1,1</t>
  </si>
  <si>
    <t>432</t>
  </si>
  <si>
    <t>771473132</t>
  </si>
  <si>
    <t>Montáž soklíků z dlaždic keramických lepených standardním lepidlem schodišťových stupňovitých výšky přes 65 do 90 mm</t>
  </si>
  <si>
    <t>-1462684901</t>
  </si>
  <si>
    <t>31*(0,15+0,3)*2</t>
  </si>
  <si>
    <t>(2,4+2,15*2)*2</t>
  </si>
  <si>
    <t>433</t>
  </si>
  <si>
    <t>771473112</t>
  </si>
  <si>
    <t>Montáž soklíků z dlaždic keramických lepených rovných v do 90 mm</t>
  </si>
  <si>
    <t>-722779713</t>
  </si>
  <si>
    <t>2,65+0,35+1,4+0,47+2,65+6,22-(1,6+1,85)+0,3*2</t>
  </si>
  <si>
    <t>(2,82+1,85)*2-(0,7*2+1,6)+0,54*2</t>
  </si>
  <si>
    <t>2,65+0,27+1,4+0,47+2,65+6,22-1,6</t>
  </si>
  <si>
    <t>6,175+2,755+0,305+1,4+0,49+2,755-1,6</t>
  </si>
  <si>
    <t>(2,87+1,85)*2-0,7*2+0,44*4</t>
  </si>
  <si>
    <t>434</t>
  </si>
  <si>
    <t>1477007247</t>
  </si>
  <si>
    <t>(41,3+59,87)*0,1</t>
  </si>
  <si>
    <t>10,117*1,05 'Přepočtené koeficientem množství</t>
  </si>
  <si>
    <t>435</t>
  </si>
  <si>
    <t>-1111648075</t>
  </si>
  <si>
    <t>10,117*4,2/1000*1,1</t>
  </si>
  <si>
    <t>436</t>
  </si>
  <si>
    <t>771495111</t>
  </si>
  <si>
    <t>Penetrace podkladu pod dlažby</t>
  </si>
  <si>
    <t>1031207226</t>
  </si>
  <si>
    <t>126,08+10,117</t>
  </si>
  <si>
    <t>437</t>
  </si>
  <si>
    <t>771579191</t>
  </si>
  <si>
    <t>Montáž podlah z dlaždic keramických Příplatek k cenám za plochu do 5 m2 jednotlivě</t>
  </si>
  <si>
    <t>307360794</t>
  </si>
  <si>
    <t>3,45+1,84+2,87</t>
  </si>
  <si>
    <t>438</t>
  </si>
  <si>
    <t>771579195</t>
  </si>
  <si>
    <t>Příplatek k montáž podlah keramických za spárování plošně</t>
  </si>
  <si>
    <t>1283469857</t>
  </si>
  <si>
    <t>439</t>
  </si>
  <si>
    <t>771591110</t>
  </si>
  <si>
    <t>Začištění horní hrany soklů</t>
  </si>
  <si>
    <t>116889669</t>
  </si>
  <si>
    <t>59,87+41,3</t>
  </si>
  <si>
    <t>440</t>
  </si>
  <si>
    <t>771591115</t>
  </si>
  <si>
    <t>Podlahy spárování silikonem,styk dlažba-sokl</t>
  </si>
  <si>
    <t>243691623</t>
  </si>
  <si>
    <t>441</t>
  </si>
  <si>
    <t>776990111</t>
  </si>
  <si>
    <t>Vyrovnání podkladní vrstvy samonivelační stěrkou tl. 3 mm, min. pevnosti 15 MPa</t>
  </si>
  <si>
    <t>-1035706887</t>
  </si>
  <si>
    <t>136,197-10,117</t>
  </si>
  <si>
    <t>442</t>
  </si>
  <si>
    <t>776990191</t>
  </si>
  <si>
    <t>Vyrovnání podkladní vrstvy Příplatek k cenám za každý další 1 mm tloušťky, min. pevnosti 15 MPa</t>
  </si>
  <si>
    <t>-1076692410</t>
  </si>
  <si>
    <t>443</t>
  </si>
  <si>
    <t>998771102</t>
  </si>
  <si>
    <t>Přesun hmot pro podlahy z dlaždic stanovený z hmotnosti přesunovaného materiálu vodorovná dopravní vzdálenost do 50 m v objektech výšky přes 6 do 12 m</t>
  </si>
  <si>
    <t>-1274339375</t>
  </si>
  <si>
    <t>777</t>
  </si>
  <si>
    <t>Podlahy lité</t>
  </si>
  <si>
    <t>444</t>
  </si>
  <si>
    <t>777615217</t>
  </si>
  <si>
    <t>Nátěry epoxidové podlah betonových dvojnásobné  systém silnovrstvý nátěr</t>
  </si>
  <si>
    <t>2136222456</t>
  </si>
  <si>
    <t>392,54</t>
  </si>
  <si>
    <t>1.04 - sokl</t>
  </si>
  <si>
    <t>0,1*(32,8+13,67)*2+0,1*(0,67+0,54)*2*16</t>
  </si>
  <si>
    <t>436,24+53,82+12,75</t>
  </si>
  <si>
    <t>2.04 - sokl</t>
  </si>
  <si>
    <t>0,1*(35,99+13,67)*2+0,1*(0,67+0,54)*2*18</t>
  </si>
  <si>
    <t>2.05 - sokl</t>
  </si>
  <si>
    <t>0,1*(10,945+4,936)*2-0,1*0,9</t>
  </si>
  <si>
    <t>2.07 - sokl</t>
  </si>
  <si>
    <t>0,1*(2,56+4,93)*2-0,1*(0,9+1,6*2)</t>
  </si>
  <si>
    <t>437,81+53,28+11,51</t>
  </si>
  <si>
    <t>3.04-sokl</t>
  </si>
  <si>
    <t>0,1*(13,74+36,025)*2</t>
  </si>
  <si>
    <t>0,1*(0,5+0,44)*2*18+0,1*(0,39+0,29*5)-0,1*1,6*2</t>
  </si>
  <si>
    <t>0,1*(10,73+4,965)*2-0,1*0,9</t>
  </si>
  <si>
    <t>0,1*(2,31+4,98)*2-0,1*1,6*2</t>
  </si>
  <si>
    <t>445</t>
  </si>
  <si>
    <t>998777102</t>
  </si>
  <si>
    <t>Přesun hmot pro podlahy lité stanovený z hmotnosti přesunovaného materiálu vodorovná dopravní vzdálenost do 50 m v objektech výšky přes 6 do 12 m</t>
  </si>
  <si>
    <t>-436577245</t>
  </si>
  <si>
    <t>781</t>
  </si>
  <si>
    <t>Dokončovací práce - obklady</t>
  </si>
  <si>
    <t>446</t>
  </si>
  <si>
    <t>781414111</t>
  </si>
  <si>
    <t>Montáž obkladaček vnitřních pravoúhlých pórovinových  lepených flexibilním lepidlem</t>
  </si>
  <si>
    <t>-1427577713</t>
  </si>
  <si>
    <t>2,0*(2,0+1,85)*2-0,7*2,0</t>
  </si>
  <si>
    <t>2,0*(2,0+1,0)*2-0,7*2,0</t>
  </si>
  <si>
    <t>2,0*(1,0+2,82)*2-0,7*2,0*2</t>
  </si>
  <si>
    <t>2,0*(1,0+2,0)*2-0,7*2,0</t>
  </si>
  <si>
    <t>2,0*(2,035+1,885)*2-0,7*2,0</t>
  </si>
  <si>
    <t>2,0*(1,0+2,035)*2-0,7*2,0</t>
  </si>
  <si>
    <t>2,0*(1,0+2,875)*2-0,7*2,0*2</t>
  </si>
  <si>
    <t>447</t>
  </si>
  <si>
    <t>597610111</t>
  </si>
  <si>
    <t>obkladačky keramické - upřesní se dle výběru investora</t>
  </si>
  <si>
    <t>814292045</t>
  </si>
  <si>
    <t>111,88*1,05 'Přepočtené koeficientem množství</t>
  </si>
  <si>
    <t>448</t>
  </si>
  <si>
    <t>-1284453678</t>
  </si>
  <si>
    <t>111,88*4,2/1000*1,1</t>
  </si>
  <si>
    <t>449</t>
  </si>
  <si>
    <t>781494511</t>
  </si>
  <si>
    <t>Plastové profily ukončovací lepené flexibilním lepidlem_x000D_
alt. zakončení - začištění nad obkladem</t>
  </si>
  <si>
    <t>-1982004617</t>
  </si>
  <si>
    <t>(2,0+1,85)*2-0,7</t>
  </si>
  <si>
    <t>(2,0+1,0)*2-0,7</t>
  </si>
  <si>
    <t>(1,0+2,82)*2-0,7*2</t>
  </si>
  <si>
    <t>(1,0+2,0)*2-0,7</t>
  </si>
  <si>
    <t>(2,035+1,885)*2-0,7</t>
  </si>
  <si>
    <t>(1,0+2,035)*2-0,7</t>
  </si>
  <si>
    <t>(1,0+2,875)*2-0,7*2</t>
  </si>
  <si>
    <t>450</t>
  </si>
  <si>
    <t>781495111</t>
  </si>
  <si>
    <t>Penetrace podkladu vnitřních obkladů</t>
  </si>
  <si>
    <t>-778361137</t>
  </si>
  <si>
    <t>451</t>
  </si>
  <si>
    <t>781495115</t>
  </si>
  <si>
    <t>Spárování vnitřních obkladů silikonem stěna-podlaha</t>
  </si>
  <si>
    <t>-1248734429</t>
  </si>
  <si>
    <t>452</t>
  </si>
  <si>
    <t>781495133</t>
  </si>
  <si>
    <t>Izolace ve spojení s obkladem - pás lepený ve vnitřním koutu</t>
  </si>
  <si>
    <t>-1687093712</t>
  </si>
  <si>
    <t>453</t>
  </si>
  <si>
    <t>998781102</t>
  </si>
  <si>
    <t>Přesun hmot pro obklady keramické stanovený z hmotnosti přesunovaného materiálu vodorovná dopravní vzdálenost do 50 m v objektech výšky přes 6 do 12 m</t>
  </si>
  <si>
    <t>-2089791300</t>
  </si>
  <si>
    <t>783</t>
  </si>
  <si>
    <t>Dokončovací práce - nátěry</t>
  </si>
  <si>
    <t>454</t>
  </si>
  <si>
    <t>783301311</t>
  </si>
  <si>
    <t>Příprava podkladu zámečnických konstrukcí před provedením nátěru odmaštění odmašťovačem vodou ředitelným</t>
  </si>
  <si>
    <t>1244113049</t>
  </si>
  <si>
    <t>oc.zárubně</t>
  </si>
  <si>
    <t>6+7*2+5</t>
  </si>
  <si>
    <t>zámečnické kce</t>
  </si>
  <si>
    <t>455</t>
  </si>
  <si>
    <t>783337101</t>
  </si>
  <si>
    <t>Krycí nátěr (email) zámečnických konstrukcí jednonásobný syntetický epoxidový</t>
  </si>
  <si>
    <t>1357743730</t>
  </si>
  <si>
    <t>456</t>
  </si>
  <si>
    <t>783614551</t>
  </si>
  <si>
    <t>Základní nátěr armatur a kovových potrubí jednonásobný potrubí do DN 50 mm syntetický</t>
  </si>
  <si>
    <t>-295127875</t>
  </si>
  <si>
    <t>457</t>
  </si>
  <si>
    <t>783615551</t>
  </si>
  <si>
    <t>Mezinátěr armatur a kovových potrubí potrubí do DN 50 mm syntetický standardní</t>
  </si>
  <si>
    <t>-1359377322</t>
  </si>
  <si>
    <t>458</t>
  </si>
  <si>
    <t>783617611</t>
  </si>
  <si>
    <t>Krycí nátěr (email) armatur a kovových potrubí potrubí do DN 50 mm dvojnásobný syntetický standardní</t>
  </si>
  <si>
    <t>-847619045</t>
  </si>
  <si>
    <t>784</t>
  </si>
  <si>
    <t>Dokončovací práce - malby a tapety</t>
  </si>
  <si>
    <t>459</t>
  </si>
  <si>
    <t>784111001</t>
  </si>
  <si>
    <t>Oprášení (ometení) podkladu v místnostech výšky do 3,80 m</t>
  </si>
  <si>
    <t>1533654485</t>
  </si>
  <si>
    <t>43,18+87,264</t>
  </si>
  <si>
    <t>460</t>
  </si>
  <si>
    <t>784111011</t>
  </si>
  <si>
    <t>Obroušení podkladu omítky v místnostech výšky do 3,80 m</t>
  </si>
  <si>
    <t>-1467035888</t>
  </si>
  <si>
    <t>461</t>
  </si>
  <si>
    <t>784121001</t>
  </si>
  <si>
    <t>Oškrabání malby v místnostech výšky do 3,80 m</t>
  </si>
  <si>
    <t>-1744648514</t>
  </si>
  <si>
    <t>462</t>
  </si>
  <si>
    <t>784121011</t>
  </si>
  <si>
    <t>Rozmývání podkladu po oškrabání malby v místnostech výšky do 3,80 m</t>
  </si>
  <si>
    <t>-1302988923</t>
  </si>
  <si>
    <t>463</t>
  </si>
  <si>
    <t>784181121</t>
  </si>
  <si>
    <t>Hloubková jednonásobná penetrace podkladu v místnostech výšky do 3,80 m</t>
  </si>
  <si>
    <t>785142810</t>
  </si>
  <si>
    <t>stropy</t>
  </si>
  <si>
    <t>975,87+43,18</t>
  </si>
  <si>
    <t xml:space="preserve">stěny </t>
  </si>
  <si>
    <t>1606,963+87,264</t>
  </si>
  <si>
    <t>pilíře</t>
  </si>
  <si>
    <t>435,792</t>
  </si>
  <si>
    <t>sdk podhled</t>
  </si>
  <si>
    <t>517,56</t>
  </si>
  <si>
    <t>464</t>
  </si>
  <si>
    <t>784211131</t>
  </si>
  <si>
    <t>Dvojnásobné bílé malby ze směsí za mokra  otěruvzdorných v místnostech do 3,80 m</t>
  </si>
  <si>
    <t>-1143011607</t>
  </si>
  <si>
    <t>Poznámka k položce:
vč. malby na SDK</t>
  </si>
  <si>
    <t>M21</t>
  </si>
  <si>
    <t>Elektoinstalace silnoproud - viz samostatný soupis prací</t>
  </si>
  <si>
    <t>465</t>
  </si>
  <si>
    <t>M21-002</t>
  </si>
  <si>
    <t>Elektroinstalace silnoproud</t>
  </si>
  <si>
    <t>741324874</t>
  </si>
  <si>
    <t>M21-1dod</t>
  </si>
  <si>
    <t>Slaboproudá elektroinstalace - EZS - dodávka</t>
  </si>
  <si>
    <t>466</t>
  </si>
  <si>
    <t>M21-1-001</t>
  </si>
  <si>
    <t>Klávesnice LCD</t>
  </si>
  <si>
    <t>637736106</t>
  </si>
  <si>
    <t>v 1np - 3ks + 2np - 2ks + 3np - 2ks = 7ks</t>
  </si>
  <si>
    <t>467</t>
  </si>
  <si>
    <t>M21-1-002</t>
  </si>
  <si>
    <t>Koncentrátor 8 vstupů/4x výstup včetně montážní krabice</t>
  </si>
  <si>
    <t>896419515</t>
  </si>
  <si>
    <t>Sběrnice č.5 - 10ks + sběrnice č.6 - 12ks + sběrnice č.7 - 12ks</t>
  </si>
  <si>
    <t>468</t>
  </si>
  <si>
    <t>M21-1-003</t>
  </si>
  <si>
    <t>Prostorový PIR detektor detekce 15x15m včetně držáku</t>
  </si>
  <si>
    <t>-842117204</t>
  </si>
  <si>
    <t>Sběrnice č.5 - 9ks+sběrnice č.6 - 11ks + sběrnice č.7 - 11ks</t>
  </si>
  <si>
    <t>469</t>
  </si>
  <si>
    <t>M21-1-004</t>
  </si>
  <si>
    <t>Detektor tříštění skla</t>
  </si>
  <si>
    <t>-735851361</t>
  </si>
  <si>
    <t>Sběrnice č.5 - 17ks + sběrnice č.6 - 19ks + sběrnice č.7 - 19ks</t>
  </si>
  <si>
    <t>470</t>
  </si>
  <si>
    <t>M21-1-005</t>
  </si>
  <si>
    <t>Magnetický kontakt dveřní, okenní</t>
  </si>
  <si>
    <t>1672191337</t>
  </si>
  <si>
    <t>Sběrnice č.5-33ks+sběrnice č.6-38ks+sběrnice č.7-38ks</t>
  </si>
  <si>
    <t>471</t>
  </si>
  <si>
    <t>M21-1-006</t>
  </si>
  <si>
    <t>LED indikátor zobrazující stav zabezpečení, zelená a červená LED dioda</t>
  </si>
  <si>
    <t>1080136260</t>
  </si>
  <si>
    <t>Podle počtu klávesnic pro každou klávesnici 7ks-7ks</t>
  </si>
  <si>
    <t>472</t>
  </si>
  <si>
    <t>M21-1-007</t>
  </si>
  <si>
    <t>Prostorový PIR detektor s dlouhým dosahem 25m včetně držáku</t>
  </si>
  <si>
    <t>-200086512</t>
  </si>
  <si>
    <t>sběrnice č.5-1ks+sběrnice č.6-1ks+sběrnice č.7-1ks</t>
  </si>
  <si>
    <t>473</t>
  </si>
  <si>
    <t>M21-1-008</t>
  </si>
  <si>
    <t>Kabel k magnetickým kontaktům 4x0,22</t>
  </si>
  <si>
    <t>-2046507478</t>
  </si>
  <si>
    <t>Sběrnice č.5-200m + sběrnice č.6-200m+sběrnice č.7-200m</t>
  </si>
  <si>
    <t>600</t>
  </si>
  <si>
    <t>474</t>
  </si>
  <si>
    <t>M21-1-009</t>
  </si>
  <si>
    <t>Kabel sběrnice EZC 2x2x0,8 twistovaný + 2x1,5 napájecí</t>
  </si>
  <si>
    <t>84073475</t>
  </si>
  <si>
    <t>Sběrnice č.5-150m+sběrnice č.-200m + sběrnice č.7-200m</t>
  </si>
  <si>
    <t>550</t>
  </si>
  <si>
    <t>475</t>
  </si>
  <si>
    <t>M21-1-010</t>
  </si>
  <si>
    <t>Kabel k PIR detektorům 4x0,22+2x0,5</t>
  </si>
  <si>
    <t>-71665375</t>
  </si>
  <si>
    <t>89ks detektorů*5m+prořez</t>
  </si>
  <si>
    <t>476</t>
  </si>
  <si>
    <t>M21-1-011</t>
  </si>
  <si>
    <t>Lišta vkládací 40x20mm vč. víčka, tvarovek</t>
  </si>
  <si>
    <t>-397155194</t>
  </si>
  <si>
    <t>1np-250m+2np-300m+3np.-300m</t>
  </si>
  <si>
    <t>850</t>
  </si>
  <si>
    <t>477</t>
  </si>
  <si>
    <t>M21-1-012</t>
  </si>
  <si>
    <t>Lišta vkládací15x10mm vč.víčka, tvarovek</t>
  </si>
  <si>
    <t>-1676991813</t>
  </si>
  <si>
    <t>1np-50m+2np-70m+3.np-70m</t>
  </si>
  <si>
    <t>478</t>
  </si>
  <si>
    <t>M21-1-013</t>
  </si>
  <si>
    <t>Krabice rozvodná</t>
  </si>
  <si>
    <t>-120484960</t>
  </si>
  <si>
    <t>Propojení sběrnice u koncentrátorů 34ks + klávesnice 7ks</t>
  </si>
  <si>
    <t>479</t>
  </si>
  <si>
    <t>M21-1-014</t>
  </si>
  <si>
    <t>Svorkovnice, šrouby, hmoždinky, drobný mat.</t>
  </si>
  <si>
    <t>-17082629</t>
  </si>
  <si>
    <t>Pomocný instalační materiál</t>
  </si>
  <si>
    <t>480</t>
  </si>
  <si>
    <t>M21-1-015</t>
  </si>
  <si>
    <t>Protipožární ucpávka průrazu mezi požárními úseky</t>
  </si>
  <si>
    <t>-1725385117</t>
  </si>
  <si>
    <t>Instalace mezi požárními úseky dle PBŘ</t>
  </si>
  <si>
    <t>M21-2mont.</t>
  </si>
  <si>
    <t>Slaboproudá elektroinstalace - EZS - montáž</t>
  </si>
  <si>
    <t>481</t>
  </si>
  <si>
    <t>220261661</t>
  </si>
  <si>
    <t>Značení trasy vedení</t>
  </si>
  <si>
    <t>760240722</t>
  </si>
  <si>
    <t>délka lišt - 850+190m</t>
  </si>
  <si>
    <t>1040</t>
  </si>
  <si>
    <t>482</t>
  </si>
  <si>
    <t>220261641</t>
  </si>
  <si>
    <t>Kotevní bod hmoždinka + vrut</t>
  </si>
  <si>
    <t>1512897806</t>
  </si>
  <si>
    <t>2600</t>
  </si>
  <si>
    <t>483</t>
  </si>
  <si>
    <t>220711111</t>
  </si>
  <si>
    <t>-1097547268</t>
  </si>
  <si>
    <t>v 1np - 3ks+ 2np-2ks+3np - 2ks= 7ks</t>
  </si>
  <si>
    <t>484</t>
  </si>
  <si>
    <t>220711112</t>
  </si>
  <si>
    <t>769420664</t>
  </si>
  <si>
    <t>Sběrnice č.5-10ks+sběrnice č.6-12ks+sběrnice č.7 - 12ks</t>
  </si>
  <si>
    <t>485</t>
  </si>
  <si>
    <t>220711301</t>
  </si>
  <si>
    <t>1002604715</t>
  </si>
  <si>
    <t>Sběrnice č.5-9ks+sběrnice č.6-11ks+sběrnice č.7 - 11ks</t>
  </si>
  <si>
    <t>486</t>
  </si>
  <si>
    <t>220711306</t>
  </si>
  <si>
    <t>-1982750334</t>
  </si>
  <si>
    <t>Sběrnice č.5-17ks+sběrnice č.6-19ks+sběrnice č.7-19ks</t>
  </si>
  <si>
    <t>487</t>
  </si>
  <si>
    <t>220711304</t>
  </si>
  <si>
    <t>-519788400</t>
  </si>
  <si>
    <t>Sběrnice č.5-33 ks+sběrnice č.6-38ks+sběrnice č.7-38ks</t>
  </si>
  <si>
    <t>488</t>
  </si>
  <si>
    <t>220711403</t>
  </si>
  <si>
    <t>LED indikátor, zobrazující stav zabezpečení, zelená a červená LED dioda</t>
  </si>
  <si>
    <t>1188388423</t>
  </si>
  <si>
    <t>podle počtu klávesnic pro každou klávesnici</t>
  </si>
  <si>
    <t>489</t>
  </si>
  <si>
    <t>220711302</t>
  </si>
  <si>
    <t>368016360</t>
  </si>
  <si>
    <t>Sběrnice č.5-1ka+sběrnice č.6-1ks+sběrnice č.7 - 1ks</t>
  </si>
  <si>
    <t>490</t>
  </si>
  <si>
    <t>220280010</t>
  </si>
  <si>
    <t>1138123080</t>
  </si>
  <si>
    <t>Sběrnice č.5-200m+sběrnice č.6-200m + sběrnice č.7-200m</t>
  </si>
  <si>
    <t>491</t>
  </si>
  <si>
    <t>220280011</t>
  </si>
  <si>
    <t>-187927546</t>
  </si>
  <si>
    <t>492</t>
  </si>
  <si>
    <t>220280013</t>
  </si>
  <si>
    <t>-59146616</t>
  </si>
  <si>
    <t>89ks detektorůx5+ prořez</t>
  </si>
  <si>
    <t>493</t>
  </si>
  <si>
    <t>220301022</t>
  </si>
  <si>
    <t>Lišta vkládací 40x20mm vč.víčka, tvarovek</t>
  </si>
  <si>
    <t>-1268962625</t>
  </si>
  <si>
    <t>1np-250m+2np-300m+3np-300m</t>
  </si>
  <si>
    <t>494</t>
  </si>
  <si>
    <t>220301021</t>
  </si>
  <si>
    <t>Lišta vkládací 15x10mm vč.víčka, tvarovek</t>
  </si>
  <si>
    <t>608553741</t>
  </si>
  <si>
    <t>1np-50m+2np-70m+3np-70m</t>
  </si>
  <si>
    <t>495</t>
  </si>
  <si>
    <t>460680041</t>
  </si>
  <si>
    <t>Průraz zdi 15 cm</t>
  </si>
  <si>
    <t>-1536666438</t>
  </si>
  <si>
    <t>1np-6ks+2np-9ks+3np-9ks</t>
  </si>
  <si>
    <t>496</t>
  </si>
  <si>
    <t>460680042</t>
  </si>
  <si>
    <t>Průraz stropu</t>
  </si>
  <si>
    <t>42681364</t>
  </si>
  <si>
    <t>průraz stropu z 1np-1ks+z 2np-1ks</t>
  </si>
  <si>
    <t>497</t>
  </si>
  <si>
    <t>220260003</t>
  </si>
  <si>
    <t>1381737587</t>
  </si>
  <si>
    <t>propojení sběrnice u koncentrátorů 34ks+klávesnice-7ks</t>
  </si>
  <si>
    <t>498</t>
  </si>
  <si>
    <t>M21-2-001</t>
  </si>
  <si>
    <t>1925035608</t>
  </si>
  <si>
    <t>pomocný instalační materiál</t>
  </si>
  <si>
    <t>499</t>
  </si>
  <si>
    <t>M21-2-002</t>
  </si>
  <si>
    <t>Oživení, uvedení do provozu</t>
  </si>
  <si>
    <t>1329281318</t>
  </si>
  <si>
    <t>zapojení komponentů v rozvaděči, odzkoušení, proměření, zkušební provoz, předání zákauníkovi</t>
  </si>
  <si>
    <t>M21-2-003</t>
  </si>
  <si>
    <t>241738101</t>
  </si>
  <si>
    <t>501</t>
  </si>
  <si>
    <t>M21-2-004</t>
  </si>
  <si>
    <t>Proškolení obsluhy, předvedení obsluhy</t>
  </si>
  <si>
    <t>451902251</t>
  </si>
  <si>
    <t>502</t>
  </si>
  <si>
    <t>M21-2-005</t>
  </si>
  <si>
    <t>Výchozí revize elekro dle platných ČSN v rozsahu dodávky slaboproudu,vyhotovení protokolu,předání zákazníkovi</t>
  </si>
  <si>
    <t>-1327173912</t>
  </si>
  <si>
    <t>503</t>
  </si>
  <si>
    <t>M21-2-006</t>
  </si>
  <si>
    <t>Zpracování podkladů pro SensorED v rozsahu dodávky stavby 1np+2np+3np</t>
  </si>
  <si>
    <t>62493860</t>
  </si>
  <si>
    <t>504</t>
  </si>
  <si>
    <t>M21-2-007</t>
  </si>
  <si>
    <t>Dokumentace skutečného stavu 4xpapírová podoba+1x digitální forma,předání zákazníkobi</t>
  </si>
  <si>
    <t>-952367880</t>
  </si>
  <si>
    <t>M21-3dod.</t>
  </si>
  <si>
    <t>Slaboproudá elektroinstalace - EPS - dodávka</t>
  </si>
  <si>
    <t>505</t>
  </si>
  <si>
    <t>M21-3-001</t>
  </si>
  <si>
    <t>Opticko-kouřový/teplovodní hlásič požáru vč. instalační zásuvky</t>
  </si>
  <si>
    <t>2075923909</t>
  </si>
  <si>
    <t>v 1n.p.-31ks+2np-24ks+3np-29ks</t>
  </si>
  <si>
    <t>506</t>
  </si>
  <si>
    <t>M21-3-002</t>
  </si>
  <si>
    <t>Tlačítkový hlásič vnitřní s izolátorem - červené krytí IP52</t>
  </si>
  <si>
    <t>-1295113878</t>
  </si>
  <si>
    <t>v 1np-5ks+2np-5ks+3np-6ks</t>
  </si>
  <si>
    <t>507</t>
  </si>
  <si>
    <t>M21-3-003</t>
  </si>
  <si>
    <t>Lahev zkušebního plynu</t>
  </si>
  <si>
    <t>-1886274734</t>
  </si>
  <si>
    <t>1ks stačí na odzkoušení 50 ks hlásičů 80:50=2ks</t>
  </si>
  <si>
    <t>508</t>
  </si>
  <si>
    <t>M21-3-004</t>
  </si>
  <si>
    <t>Štítek se symbolem pro tlačítkový hlásič</t>
  </si>
  <si>
    <t>1483783288</t>
  </si>
  <si>
    <t>509</t>
  </si>
  <si>
    <t>M21-3-005</t>
  </si>
  <si>
    <t>Termopapír pro interní tiskárnu</t>
  </si>
  <si>
    <t>1584626639</t>
  </si>
  <si>
    <t>1ks pro odzkoušení+1ks pro provoz</t>
  </si>
  <si>
    <t>510</t>
  </si>
  <si>
    <t>M21-3-006</t>
  </si>
  <si>
    <t>Klíč pro tlakový hlásič</t>
  </si>
  <si>
    <t>543113996</t>
  </si>
  <si>
    <t>stejný počet jako tlač.hlásičů = 15ks</t>
  </si>
  <si>
    <t>511</t>
  </si>
  <si>
    <t>M21-3-007</t>
  </si>
  <si>
    <t>Sklo tlačítkového hlásiče DIN, inernat.</t>
  </si>
  <si>
    <t>-1829496483</t>
  </si>
  <si>
    <t>512</t>
  </si>
  <si>
    <t>M21-3-008</t>
  </si>
  <si>
    <t>Siréna EPS 105 Db červená</t>
  </si>
  <si>
    <t>1158305076</t>
  </si>
  <si>
    <t>v 1.n.p.-2ks+2np-2ks+3np-2ks=6ks</t>
  </si>
  <si>
    <t>513</t>
  </si>
  <si>
    <t>M21-3-009</t>
  </si>
  <si>
    <t>Kabel kruhové linky EPS 1x2x0,8 dle vyhl.23/2008Sb.</t>
  </si>
  <si>
    <t>-1274817152</t>
  </si>
  <si>
    <t>v 1np-200m+2np-250m+3np-300m</t>
  </si>
  <si>
    <t>750</t>
  </si>
  <si>
    <t>514</t>
  </si>
  <si>
    <t>M21-3-010</t>
  </si>
  <si>
    <t>Kabel ohni odolný 2x0,8 pro napojení požárních sirén dle vyhl.23/2008</t>
  </si>
  <si>
    <t>742955403</t>
  </si>
  <si>
    <t>v 1np-50m+2np-60m+3np-70m</t>
  </si>
  <si>
    <t>515</t>
  </si>
  <si>
    <t>M21-3-011</t>
  </si>
  <si>
    <t>Trubka tuhá pr.16</t>
  </si>
  <si>
    <t>1614530588</t>
  </si>
  <si>
    <t>516</t>
  </si>
  <si>
    <t>M21-3-012</t>
  </si>
  <si>
    <t>Spojka pro trubku pr.16</t>
  </si>
  <si>
    <t>46899104</t>
  </si>
  <si>
    <t>délka trubky 750/4m=188ks</t>
  </si>
  <si>
    <t>517</t>
  </si>
  <si>
    <t>M21-3-013</t>
  </si>
  <si>
    <t>Příchytka pro trubku pr.16</t>
  </si>
  <si>
    <t>-1652015763</t>
  </si>
  <si>
    <t>délka trubky 750x2=1500ks</t>
  </si>
  <si>
    <t>1500</t>
  </si>
  <si>
    <t>518</t>
  </si>
  <si>
    <t>M21-3-014</t>
  </si>
  <si>
    <t>Trubka panceřovaná pr.16</t>
  </si>
  <si>
    <t>-1052727464</t>
  </si>
  <si>
    <t>v 1np-50m+2np-60m+3np-70m=180m</t>
  </si>
  <si>
    <t>519</t>
  </si>
  <si>
    <t>M21-3-015</t>
  </si>
  <si>
    <t>Příchytka pro panceřovou trubku pr.16</t>
  </si>
  <si>
    <t>-1290867517</t>
  </si>
  <si>
    <t>délka trubky 180x3=540ks</t>
  </si>
  <si>
    <t>540</t>
  </si>
  <si>
    <t>520</t>
  </si>
  <si>
    <t>M21-3-016</t>
  </si>
  <si>
    <t>Svorkovnice, šrouby, hmoždinky, drobný mat., příchytky, kotvy, podpěry atd.</t>
  </si>
  <si>
    <t>-1049521120</t>
  </si>
  <si>
    <t>521</t>
  </si>
  <si>
    <t>M21-3-017</t>
  </si>
  <si>
    <t>391773251</t>
  </si>
  <si>
    <t>M21-4mont.</t>
  </si>
  <si>
    <t>Slaboproudá elektroinstalace - EPS - montáž</t>
  </si>
  <si>
    <t>522</t>
  </si>
  <si>
    <t>220721126</t>
  </si>
  <si>
    <t>Opticko-kouřový/teplovodní hlásič požáru vč.instalační zásuvky</t>
  </si>
  <si>
    <t>46053901</t>
  </si>
  <si>
    <t>v 1np-31ks+2np-24ks+3np-29ks=84ks</t>
  </si>
  <si>
    <t>523</t>
  </si>
  <si>
    <t>220721111</t>
  </si>
  <si>
    <t>Tlačítkový hlásič vnitřní s izolátorem-červené krytí IP52</t>
  </si>
  <si>
    <t>-894820759</t>
  </si>
  <si>
    <t>v 1np-5ks+2np-5ks+3np-6ks=16ks</t>
  </si>
  <si>
    <t>524</t>
  </si>
  <si>
    <t>220711401</t>
  </si>
  <si>
    <t>203519513</t>
  </si>
  <si>
    <t>v 1np-2ks+2np-2ks+3np-2ks=6ks</t>
  </si>
  <si>
    <t>525</t>
  </si>
  <si>
    <t>220280020</t>
  </si>
  <si>
    <t>569586898</t>
  </si>
  <si>
    <t>v 1np-200m+2np-250m+3np-300m=750m</t>
  </si>
  <si>
    <t>526</t>
  </si>
  <si>
    <t>220280021</t>
  </si>
  <si>
    <t>Kabel ohni odolný 2x0,8 pro napojení požárních sirén-dle vyhl.23/2008Sb.</t>
  </si>
  <si>
    <t>355269022</t>
  </si>
  <si>
    <t>527</t>
  </si>
  <si>
    <t>210010011</t>
  </si>
  <si>
    <t>-1693168479</t>
  </si>
  <si>
    <t>528</t>
  </si>
  <si>
    <t>210010012</t>
  </si>
  <si>
    <t>Spojka pro trubku pr. 16</t>
  </si>
  <si>
    <t>399794227</t>
  </si>
  <si>
    <t>délka trubky 750/4=188ks</t>
  </si>
  <si>
    <t>529</t>
  </si>
  <si>
    <t>220261642</t>
  </si>
  <si>
    <t>-1421763276</t>
  </si>
  <si>
    <t>530</t>
  </si>
  <si>
    <t>220260501</t>
  </si>
  <si>
    <t>Trubka pancéřová pr.16</t>
  </si>
  <si>
    <t>1028758602</t>
  </si>
  <si>
    <t>531</t>
  </si>
  <si>
    <t>220261643</t>
  </si>
  <si>
    <t>1182597648</t>
  </si>
  <si>
    <t>532</t>
  </si>
  <si>
    <t>M21-4-001</t>
  </si>
  <si>
    <t>Svorkovnice,šrouby,hřebíky, sádra, špalíky, příchytky, kotvy, podpěry atd.</t>
  </si>
  <si>
    <t>1310465246</t>
  </si>
  <si>
    <t>533</t>
  </si>
  <si>
    <t xml:space="preserve"> 460680041</t>
  </si>
  <si>
    <t>Průraz zdi 15-30cm</t>
  </si>
  <si>
    <t>895895226</t>
  </si>
  <si>
    <t>1np-6ks+2np-9ks+3np-9ks=24ks</t>
  </si>
  <si>
    <t>534</t>
  </si>
  <si>
    <t>763394846</t>
  </si>
  <si>
    <t>535</t>
  </si>
  <si>
    <t>M21-4-002</t>
  </si>
  <si>
    <t>Požární ucpávky-instalace mezi požárními úseky dle PBŘ</t>
  </si>
  <si>
    <t>-1965576712</t>
  </si>
  <si>
    <t>536</t>
  </si>
  <si>
    <t>M21-4-003</t>
  </si>
  <si>
    <t>Měření po úsecích</t>
  </si>
  <si>
    <t>120975098</t>
  </si>
  <si>
    <t>součet všech čidel EPS 85ks+15ks=100ks</t>
  </si>
  <si>
    <t>537</t>
  </si>
  <si>
    <t>M21-4-004</t>
  </si>
  <si>
    <t>Zákaznický text</t>
  </si>
  <si>
    <t>-21964763</t>
  </si>
  <si>
    <t>součet všech čidel EPS 85ks+15ka=100ks</t>
  </si>
  <si>
    <t>538</t>
  </si>
  <si>
    <t>M21-4-005</t>
  </si>
  <si>
    <t>oživení,uvedení do provozu</t>
  </si>
  <si>
    <t>-87367957</t>
  </si>
  <si>
    <t>Zapojení komponentů v rozvaděči, odzkoušení, proměření, zkušební provoz, předání zíkazníkovi</t>
  </si>
  <si>
    <t>539</t>
  </si>
  <si>
    <t>M21-4-006</t>
  </si>
  <si>
    <t>Proškolení/zaškolení obsluhy, předvedení obsluhy</t>
  </si>
  <si>
    <t>-754840181</t>
  </si>
  <si>
    <t>M21-4-007</t>
  </si>
  <si>
    <t>Výchozí revize elektro</t>
  </si>
  <si>
    <t>1266414715</t>
  </si>
  <si>
    <t>Revize elektro dle platných ČSN v rozsahu dodávky</t>
  </si>
  <si>
    <t>slaboproudu, vyhotovení protokolu předání zákakazníkovi</t>
  </si>
  <si>
    <t>541</t>
  </si>
  <si>
    <t>M21-4-008</t>
  </si>
  <si>
    <t>Dokumentace skutečného stavu</t>
  </si>
  <si>
    <t>-716417653</t>
  </si>
  <si>
    <t>Zpracování dokumentace skutečného stavu 4xpapírová podoba+ 1x digitální forma, předání zákazníkovi</t>
  </si>
  <si>
    <t>542</t>
  </si>
  <si>
    <t>M21-4-009</t>
  </si>
  <si>
    <t>Zpracováné zásahové dokumentace pro zdolávání požáru</t>
  </si>
  <si>
    <t>-1441940083</t>
  </si>
  <si>
    <t>Zpracování dokumentace pro zdolávání požáru podklad pro HZS PK 1x digitální forma, 4x papírová forma, předání zákazníkovi</t>
  </si>
  <si>
    <t>M24</t>
  </si>
  <si>
    <t>Vzduchotechnika</t>
  </si>
  <si>
    <t>543</t>
  </si>
  <si>
    <t>M24-001</t>
  </si>
  <si>
    <t>D+M VZT plechové potrubí DN 125 vč.tvarovek</t>
  </si>
  <si>
    <t>919813984</t>
  </si>
  <si>
    <t>544</t>
  </si>
  <si>
    <t>M24-002</t>
  </si>
  <si>
    <t>D+M potrubní ventilátor 330m3/h včetně doběhu</t>
  </si>
  <si>
    <t>1499455432</t>
  </si>
  <si>
    <t>545</t>
  </si>
  <si>
    <t>M24-003</t>
  </si>
  <si>
    <t>Plastová větrací fasádní mřížka profilu 110, pevné lamely, vč.síťoviny</t>
  </si>
  <si>
    <t>624833771</t>
  </si>
  <si>
    <t>546</t>
  </si>
  <si>
    <t>M24-004</t>
  </si>
  <si>
    <t>Pohybové čidlo pro ovládání ventilátoru</t>
  </si>
  <si>
    <t>834134019</t>
  </si>
  <si>
    <t>547</t>
  </si>
  <si>
    <t>M24-005</t>
  </si>
  <si>
    <t>Výustky do podhledu včetně napojení na rozvody VZT</t>
  </si>
  <si>
    <t>-1411208079</t>
  </si>
  <si>
    <t>02 - Vedlejší a ostatní náklady</t>
  </si>
  <si>
    <t>VRN - Vedlejší rozpočtové náklady</t>
  </si>
  <si>
    <t>VRN</t>
  </si>
  <si>
    <t>Vedlejší rozpočtové náklady</t>
  </si>
  <si>
    <t>011002000</t>
  </si>
  <si>
    <t>Průzkumné práce,  revize nutné k předání stavby</t>
  </si>
  <si>
    <t>Kč</t>
  </si>
  <si>
    <t>1024</t>
  </si>
  <si>
    <t>1976884548</t>
  </si>
  <si>
    <t>013254000</t>
  </si>
  <si>
    <t>Dokumentace skutečného provedení stavby</t>
  </si>
  <si>
    <t>-715512043</t>
  </si>
  <si>
    <t>030001000</t>
  </si>
  <si>
    <t xml:space="preserve">Zařízení staveniště ,vč.provozních vlivů související s etapizací stavby a provozu </t>
  </si>
  <si>
    <t>-1145506349</t>
  </si>
  <si>
    <t>042503000</t>
  </si>
  <si>
    <t>Inženýrská činnost posudky plán BOZP na staveništi_x000D_
- zřízení cedulí BOZP - dle požadavků koordinátora stavby</t>
  </si>
  <si>
    <t>913989448</t>
  </si>
  <si>
    <t>045002000</t>
  </si>
  <si>
    <t>Hlavní tituly průvodních činností a nákladů inženýrská činnost kompletační a koordinační činnost</t>
  </si>
  <si>
    <t>1353989358</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</si>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</sst>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8">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name val="Trebuchet MS"/>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sz val="8"/>
      <color rgb="FF800080"/>
      <name val="Trebuchet MS"/>
    </font>
    <font>
      <i/>
      <sz val="8"/>
      <color rgb="FF0000FF"/>
      <name val="Trebuchet MS"/>
    </font>
    <font>
      <i/>
      <sz val="7"/>
      <color rgb="FF969696"/>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none"/>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6" fillId="0" borderId="0" applyNumberFormat="0" applyFill="0" applyBorder="0" applyAlignment="0" applyProtection="0"/>
  </cellStyleXfs>
  <cellXfs count="380">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0" fillId="0" borderId="0" xfId="0" applyAlignment="1" applyProtection="1">
      <alignment horizontal="center" vertical="center"/>
      <protection locked="0"/>
    </xf>
    <xf numFmtId="0" fontId="11" fillId="3" borderId="0" xfId="0" applyFont="1" applyFill="1" applyAlignment="1" applyProtection="1">
      <alignment horizontal="left" vertical="center"/>
    </xf>
    <xf numFmtId="0" fontId="12" fillId="3" borderId="0" xfId="0" applyFont="1" applyFill="1" applyAlignment="1" applyProtection="1">
      <alignment vertical="center"/>
    </xf>
    <xf numFmtId="0" fontId="13" fillId="3" borderId="0" xfId="0" applyFont="1" applyFill="1" applyAlignment="1" applyProtection="1">
      <alignment horizontal="left" vertical="center"/>
    </xf>
    <xf numFmtId="0" fontId="14" fillId="3" borderId="0" xfId="1" applyFont="1" applyFill="1" applyAlignment="1" applyProtection="1">
      <alignment vertical="center"/>
    </xf>
    <xf numFmtId="0" fontId="46" fillId="3" borderId="0" xfId="1" applyFill="1"/>
    <xf numFmtId="0" fontId="0" fillId="3" borderId="0" xfId="0" applyFill="1"/>
    <xf numFmtId="0" fontId="11" fillId="3" borderId="0" xfId="0" applyFont="1" applyFill="1" applyAlignment="1">
      <alignment horizontal="lef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5" fillId="0" borderId="0" xfId="0" applyFont="1" applyBorder="1" applyAlignment="1" applyProtection="1">
      <alignment horizontal="left" vertical="center"/>
    </xf>
    <xf numFmtId="0" fontId="0" fillId="0" borderId="6" xfId="0" applyBorder="1" applyProtection="1"/>
    <xf numFmtId="0" fontId="16" fillId="0" borderId="0" xfId="0" applyFont="1" applyAlignment="1">
      <alignment horizontal="left" vertical="center"/>
    </xf>
    <xf numFmtId="0" fontId="17" fillId="0" borderId="0" xfId="0" applyFont="1" applyAlignment="1">
      <alignment horizontal="left" vertical="center"/>
    </xf>
    <xf numFmtId="0" fontId="18"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8"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0"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5"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8"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1"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6" borderId="10" xfId="0" applyFont="1" applyFill="1" applyBorder="1" applyAlignment="1" applyProtection="1">
      <alignment vertical="center"/>
    </xf>
    <xf numFmtId="0" fontId="2" fillId="6" borderId="11" xfId="0" applyFont="1" applyFill="1" applyBorder="1" applyAlignment="1" applyProtection="1">
      <alignment horizontal="center" vertical="center"/>
    </xf>
    <xf numFmtId="0" fontId="18" fillId="0" borderId="20" xfId="0" applyFont="1" applyBorder="1" applyAlignment="1" applyProtection="1">
      <alignment horizontal="center" vertical="center" wrapText="1"/>
    </xf>
    <xf numFmtId="0" fontId="18" fillId="0" borderId="21" xfId="0" applyFont="1" applyBorder="1" applyAlignment="1" applyProtection="1">
      <alignment horizontal="center" vertical="center" wrapText="1"/>
    </xf>
    <xf numFmtId="0" fontId="18"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0" fontId="3" fillId="0" borderId="0" xfId="0" applyFont="1" applyAlignment="1" applyProtection="1">
      <alignment horizontal="center" vertical="center"/>
    </xf>
    <xf numFmtId="4" fontId="22" fillId="0" borderId="18" xfId="0" applyNumberFormat="1" applyFont="1" applyBorder="1" applyAlignment="1" applyProtection="1">
      <alignment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4" fontId="22" fillId="0" borderId="19" xfId="0" applyNumberFormat="1" applyFont="1" applyBorder="1" applyAlignment="1" applyProtection="1">
      <alignment vertical="center"/>
    </xf>
    <xf numFmtId="0" fontId="3"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18"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9" xfId="0" applyNumberFormat="1" applyFont="1" applyBorder="1" applyAlignment="1" applyProtection="1">
      <alignment vertical="center"/>
    </xf>
    <xf numFmtId="0" fontId="4" fillId="0" borderId="0" xfId="0" applyFont="1" applyAlignment="1">
      <alignment horizontal="left" vertical="center"/>
    </xf>
    <xf numFmtId="4" fontId="29" fillId="0" borderId="23" xfId="0" applyNumberFormat="1" applyFont="1" applyBorder="1" applyAlignment="1" applyProtection="1">
      <alignment vertical="center"/>
    </xf>
    <xf numFmtId="4" fontId="29" fillId="0" borderId="24" xfId="0" applyNumberFormat="1" applyFont="1" applyBorder="1" applyAlignment="1" applyProtection="1">
      <alignment vertical="center"/>
    </xf>
    <xf numFmtId="166" fontId="29" fillId="0" borderId="24" xfId="0" applyNumberFormat="1" applyFont="1" applyBorder="1" applyAlignment="1" applyProtection="1">
      <alignment vertical="center"/>
    </xf>
    <xf numFmtId="4" fontId="29" fillId="0" borderId="25" xfId="0" applyNumberFormat="1" applyFont="1" applyBorder="1" applyAlignment="1" applyProtection="1">
      <alignment vertical="center"/>
    </xf>
    <xf numFmtId="0" fontId="0" fillId="0" borderId="0" xfId="0" applyProtection="1">
      <protection locked="0"/>
    </xf>
    <xf numFmtId="0" fontId="12" fillId="3" borderId="0" xfId="0" applyFont="1" applyFill="1" applyAlignment="1">
      <alignment vertical="center"/>
    </xf>
    <xf numFmtId="0" fontId="13" fillId="3" borderId="0" xfId="0" applyFont="1" applyFill="1" applyAlignment="1">
      <alignment horizontal="left" vertical="center"/>
    </xf>
    <xf numFmtId="0" fontId="30" fillId="3" borderId="0" xfId="1" applyFont="1" applyFill="1" applyAlignment="1">
      <alignment vertical="center"/>
    </xf>
    <xf numFmtId="0" fontId="12"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8"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0" fillId="0" borderId="0" xfId="0" applyFont="1" applyBorder="1" applyAlignment="1" applyProtection="1">
      <alignment horizontal="left" vertical="center"/>
    </xf>
    <xf numFmtId="4" fontId="23"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1"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8"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32"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3" fillId="0" borderId="0" xfId="0" applyNumberFormat="1" applyFont="1" applyAlignment="1" applyProtection="1"/>
    <xf numFmtId="166" fontId="33" fillId="0" borderId="16" xfId="0" applyNumberFormat="1" applyFont="1" applyBorder="1" applyAlignment="1" applyProtection="1"/>
    <xf numFmtId="166" fontId="33" fillId="0" borderId="17" xfId="0" applyNumberFormat="1" applyFont="1" applyBorder="1" applyAlignment="1" applyProtection="1"/>
    <xf numFmtId="4" fontId="34"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pplyProtection="1">
      <alignment horizontal="left"/>
    </xf>
    <xf numFmtId="0" fontId="6" fillId="0" borderId="0" xfId="0" applyFont="1" applyBorder="1" applyAlignment="1" applyProtection="1">
      <alignment horizontal="left"/>
    </xf>
    <xf numFmtId="4" fontId="6" fillId="0" borderId="0" xfId="0" applyNumberFormat="1" applyFont="1" applyBorder="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xf>
    <xf numFmtId="0" fontId="36" fillId="0" borderId="0" xfId="0" applyFont="1" applyAlignment="1" applyProtection="1">
      <alignment horizontal="left" vertical="center" wrapText="1"/>
    </xf>
    <xf numFmtId="0" fontId="8" fillId="0" borderId="0" xfId="0" applyFont="1" applyAlignment="1" applyProtection="1">
      <alignment horizontal="lef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35" fillId="0" borderId="0" xfId="0" applyFont="1" applyBorder="1" applyAlignment="1" applyProtection="1">
      <alignment horizontal="left" vertical="center"/>
    </xf>
    <xf numFmtId="0" fontId="9" fillId="0" borderId="0" xfId="0" applyFont="1" applyBorder="1" applyAlignment="1" applyProtection="1">
      <alignment horizontal="left" vertical="center"/>
    </xf>
    <xf numFmtId="0" fontId="9" fillId="0" borderId="0" xfId="0" applyFont="1" applyBorder="1" applyAlignment="1" applyProtection="1">
      <alignment horizontal="left" vertical="center" wrapText="1"/>
    </xf>
    <xf numFmtId="167" fontId="9" fillId="0" borderId="0" xfId="0" applyNumberFormat="1" applyFont="1" applyBorder="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37" fillId="0" borderId="28" xfId="0" applyFont="1" applyBorder="1" applyAlignment="1" applyProtection="1">
      <alignment horizontal="center" vertical="center"/>
    </xf>
    <xf numFmtId="49" fontId="37" fillId="0" borderId="28" xfId="0" applyNumberFormat="1" applyFont="1" applyBorder="1" applyAlignment="1" applyProtection="1">
      <alignment horizontal="left" vertical="center" wrapText="1"/>
    </xf>
    <xf numFmtId="0" fontId="37" fillId="0" borderId="28" xfId="0" applyFont="1" applyBorder="1" applyAlignment="1" applyProtection="1">
      <alignment horizontal="left" vertical="center" wrapText="1"/>
    </xf>
    <xf numFmtId="0" fontId="37" fillId="0" borderId="28" xfId="0" applyFont="1" applyBorder="1" applyAlignment="1" applyProtection="1">
      <alignment horizontal="center" vertical="center" wrapText="1"/>
    </xf>
    <xf numFmtId="167" fontId="37" fillId="0" borderId="28" xfId="0" applyNumberFormat="1" applyFont="1" applyBorder="1" applyAlignment="1" applyProtection="1">
      <alignment vertical="center"/>
    </xf>
    <xf numFmtId="4" fontId="37" fillId="4"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xf>
    <xf numFmtId="0" fontId="37" fillId="0" borderId="5" xfId="0" applyFont="1" applyBorder="1" applyAlignment="1">
      <alignment vertical="center"/>
    </xf>
    <xf numFmtId="0" fontId="37" fillId="4" borderId="28"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38" fillId="0" borderId="0" xfId="0" applyFont="1" applyAlignment="1" applyProtection="1">
      <alignment vertical="center" wrapText="1"/>
    </xf>
    <xf numFmtId="0" fontId="0" fillId="0" borderId="18" xfId="0" applyFont="1" applyBorder="1" applyAlignment="1" applyProtection="1">
      <alignment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5" fillId="0" borderId="0" xfId="0" applyFont="1" applyBorder="1" applyAlignment="1" applyProtection="1">
      <alignment horizontal="left"/>
    </xf>
    <xf numFmtId="4" fontId="5" fillId="0" borderId="0" xfId="0" applyNumberFormat="1" applyFont="1" applyBorder="1" applyAlignment="1" applyProtection="1"/>
    <xf numFmtId="0" fontId="0" fillId="0" borderId="0" xfId="0" applyAlignment="1" applyProtection="1">
      <alignment vertical="top"/>
      <protection locked="0"/>
    </xf>
    <xf numFmtId="0" fontId="39" fillId="0" borderId="29" xfId="0" applyFont="1" applyBorder="1" applyAlignment="1" applyProtection="1">
      <alignment vertical="center" wrapText="1"/>
      <protection locked="0"/>
    </xf>
    <xf numFmtId="0" fontId="39" fillId="0" borderId="30" xfId="0" applyFont="1" applyBorder="1" applyAlignment="1" applyProtection="1">
      <alignment vertical="center" wrapText="1"/>
      <protection locked="0"/>
    </xf>
    <xf numFmtId="0" fontId="39" fillId="0" borderId="31" xfId="0" applyFont="1" applyBorder="1" applyAlignment="1" applyProtection="1">
      <alignment vertical="center" wrapText="1"/>
      <protection locked="0"/>
    </xf>
    <xf numFmtId="0" fontId="39" fillId="0" borderId="32" xfId="0" applyFont="1" applyBorder="1" applyAlignment="1" applyProtection="1">
      <alignment horizontal="center" vertical="center" wrapText="1"/>
      <protection locked="0"/>
    </xf>
    <xf numFmtId="0" fontId="39" fillId="0" borderId="33" xfId="0" applyFont="1" applyBorder="1" applyAlignment="1" applyProtection="1">
      <alignment horizontal="center" vertical="center" wrapText="1"/>
      <protection locked="0"/>
    </xf>
    <xf numFmtId="0" fontId="39" fillId="0" borderId="32" xfId="0" applyFont="1" applyBorder="1" applyAlignment="1" applyProtection="1">
      <alignment vertical="center" wrapText="1"/>
      <protection locked="0"/>
    </xf>
    <xf numFmtId="0" fontId="39" fillId="0" borderId="33" xfId="0" applyFont="1" applyBorder="1" applyAlignment="1" applyProtection="1">
      <alignment vertical="center" wrapText="1"/>
      <protection locked="0"/>
    </xf>
    <xf numFmtId="0" fontId="41" fillId="0" borderId="1" xfId="0" applyFont="1" applyBorder="1" applyAlignment="1" applyProtection="1">
      <alignment horizontal="left" vertical="center" wrapText="1"/>
      <protection locked="0"/>
    </xf>
    <xf numFmtId="0" fontId="42" fillId="0" borderId="1" xfId="0" applyFont="1" applyBorder="1" applyAlignment="1" applyProtection="1">
      <alignment horizontal="left" vertical="center" wrapText="1"/>
      <protection locked="0"/>
    </xf>
    <xf numFmtId="0" fontId="42" fillId="0" borderId="32" xfId="0" applyFont="1" applyBorder="1" applyAlignment="1" applyProtection="1">
      <alignment vertical="center" wrapText="1"/>
      <protection locked="0"/>
    </xf>
    <xf numFmtId="0" fontId="42" fillId="0" borderId="1" xfId="0" applyFont="1" applyBorder="1" applyAlignment="1" applyProtection="1">
      <alignment vertical="center" wrapText="1"/>
      <protection locked="0"/>
    </xf>
    <xf numFmtId="0" fontId="42" fillId="0" borderId="1" xfId="0" applyFont="1" applyBorder="1" applyAlignment="1" applyProtection="1">
      <alignment vertical="center"/>
      <protection locked="0"/>
    </xf>
    <xf numFmtId="0" fontId="42" fillId="0" borderId="1" xfId="0" applyFont="1" applyBorder="1" applyAlignment="1" applyProtection="1">
      <alignment horizontal="left" vertical="center"/>
      <protection locked="0"/>
    </xf>
    <xf numFmtId="49" fontId="42" fillId="0" borderId="1" xfId="0" applyNumberFormat="1" applyFont="1" applyBorder="1" applyAlignment="1" applyProtection="1">
      <alignment vertical="center" wrapText="1"/>
      <protection locked="0"/>
    </xf>
    <xf numFmtId="0" fontId="39" fillId="0" borderId="35" xfId="0" applyFont="1" applyBorder="1" applyAlignment="1" applyProtection="1">
      <alignment vertical="center" wrapText="1"/>
      <protection locked="0"/>
    </xf>
    <xf numFmtId="0" fontId="43" fillId="0" borderId="34" xfId="0" applyFont="1" applyBorder="1" applyAlignment="1" applyProtection="1">
      <alignment vertical="center" wrapText="1"/>
      <protection locked="0"/>
    </xf>
    <xf numFmtId="0" fontId="39" fillId="0" borderId="36" xfId="0" applyFont="1" applyBorder="1" applyAlignment="1" applyProtection="1">
      <alignment vertical="center" wrapText="1"/>
      <protection locked="0"/>
    </xf>
    <xf numFmtId="0" fontId="39" fillId="0" borderId="1" xfId="0" applyFont="1" applyBorder="1" applyAlignment="1" applyProtection="1">
      <alignment vertical="top"/>
      <protection locked="0"/>
    </xf>
    <xf numFmtId="0" fontId="39" fillId="0" borderId="0" xfId="0" applyFont="1" applyAlignment="1" applyProtection="1">
      <alignment vertical="top"/>
      <protection locked="0"/>
    </xf>
    <xf numFmtId="0" fontId="39" fillId="0" borderId="29" xfId="0" applyFont="1" applyBorder="1" applyAlignment="1" applyProtection="1">
      <alignment horizontal="left" vertical="center"/>
      <protection locked="0"/>
    </xf>
    <xf numFmtId="0" fontId="39" fillId="0" borderId="30" xfId="0" applyFont="1" applyBorder="1" applyAlignment="1" applyProtection="1">
      <alignment horizontal="left" vertical="center"/>
      <protection locked="0"/>
    </xf>
    <xf numFmtId="0" fontId="39" fillId="0" borderId="31" xfId="0" applyFont="1" applyBorder="1" applyAlignment="1" applyProtection="1">
      <alignment horizontal="left" vertical="center"/>
      <protection locked="0"/>
    </xf>
    <xf numFmtId="0" fontId="39" fillId="0" borderId="32" xfId="0" applyFont="1" applyBorder="1" applyAlignment="1" applyProtection="1">
      <alignment horizontal="left" vertical="center"/>
      <protection locked="0"/>
    </xf>
    <xf numFmtId="0" fontId="39" fillId="0" borderId="33"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44" fillId="0" borderId="0" xfId="0" applyFont="1" applyAlignment="1" applyProtection="1">
      <alignment horizontal="left" vertical="center"/>
      <protection locked="0"/>
    </xf>
    <xf numFmtId="0" fontId="41" fillId="0" borderId="34" xfId="0" applyFont="1" applyBorder="1" applyAlignment="1" applyProtection="1">
      <alignment horizontal="left" vertical="center"/>
      <protection locked="0"/>
    </xf>
    <xf numFmtId="0" fontId="41" fillId="0" borderId="34" xfId="0" applyFont="1" applyBorder="1" applyAlignment="1" applyProtection="1">
      <alignment horizontal="center" vertical="center"/>
      <protection locked="0"/>
    </xf>
    <xf numFmtId="0" fontId="44" fillId="0" borderId="34" xfId="0" applyFont="1" applyBorder="1" applyAlignment="1" applyProtection="1">
      <alignment horizontal="left" vertical="center"/>
      <protection locked="0"/>
    </xf>
    <xf numFmtId="0" fontId="45" fillId="0" borderId="1" xfId="0" applyFont="1" applyBorder="1" applyAlignment="1" applyProtection="1">
      <alignment horizontal="left" vertical="center"/>
      <protection locked="0"/>
    </xf>
    <xf numFmtId="0" fontId="42" fillId="0" borderId="0" xfId="0" applyFont="1" applyAlignment="1" applyProtection="1">
      <alignment horizontal="left" vertical="center"/>
      <protection locked="0"/>
    </xf>
    <xf numFmtId="0" fontId="42" fillId="0" borderId="1" xfId="0" applyFont="1" applyBorder="1" applyAlignment="1" applyProtection="1">
      <alignment horizontal="center" vertical="center"/>
      <protection locked="0"/>
    </xf>
    <xf numFmtId="0" fontId="42" fillId="0" borderId="32" xfId="0" applyFont="1" applyBorder="1" applyAlignment="1" applyProtection="1">
      <alignment horizontal="left" vertical="center"/>
      <protection locked="0"/>
    </xf>
    <xf numFmtId="0" fontId="42" fillId="2" borderId="1" xfId="0" applyFont="1" applyFill="1" applyBorder="1" applyAlignment="1" applyProtection="1">
      <alignment horizontal="left" vertical="center"/>
      <protection locked="0"/>
    </xf>
    <xf numFmtId="0" fontId="42" fillId="2" borderId="1" xfId="0" applyFont="1" applyFill="1" applyBorder="1" applyAlignment="1" applyProtection="1">
      <alignment horizontal="center" vertical="center"/>
      <protection locked="0"/>
    </xf>
    <xf numFmtId="0" fontId="39" fillId="0" borderId="35" xfId="0" applyFont="1" applyBorder="1" applyAlignment="1" applyProtection="1">
      <alignment horizontal="left" vertical="center"/>
      <protection locked="0"/>
    </xf>
    <xf numFmtId="0" fontId="43" fillId="0" borderId="34" xfId="0" applyFont="1" applyBorder="1" applyAlignment="1" applyProtection="1">
      <alignment horizontal="left" vertical="center"/>
      <protection locked="0"/>
    </xf>
    <xf numFmtId="0" fontId="39" fillId="0" borderId="36" xfId="0" applyFont="1" applyBorder="1" applyAlignment="1" applyProtection="1">
      <alignment horizontal="left" vertical="center"/>
      <protection locked="0"/>
    </xf>
    <xf numFmtId="0" fontId="39" fillId="0" borderId="1"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4" fillId="0" borderId="1" xfId="0" applyFont="1" applyBorder="1" applyAlignment="1" applyProtection="1">
      <alignment horizontal="left" vertical="center"/>
      <protection locked="0"/>
    </xf>
    <xf numFmtId="0" fontId="42" fillId="0" borderId="34" xfId="0" applyFont="1" applyBorder="1" applyAlignment="1" applyProtection="1">
      <alignment horizontal="left" vertical="center"/>
      <protection locked="0"/>
    </xf>
    <xf numFmtId="0" fontId="39" fillId="0" borderId="1" xfId="0" applyFont="1" applyBorder="1" applyAlignment="1" applyProtection="1">
      <alignment horizontal="left" vertical="center" wrapText="1"/>
      <protection locked="0"/>
    </xf>
    <xf numFmtId="0" fontId="42" fillId="0" borderId="1" xfId="0" applyFont="1" applyBorder="1" applyAlignment="1" applyProtection="1">
      <alignment horizontal="center" vertical="center" wrapText="1"/>
      <protection locked="0"/>
    </xf>
    <xf numFmtId="0" fontId="39" fillId="0" borderId="29" xfId="0" applyFont="1" applyBorder="1" applyAlignment="1" applyProtection="1">
      <alignment horizontal="left" vertical="center" wrapText="1"/>
      <protection locked="0"/>
    </xf>
    <xf numFmtId="0" fontId="39" fillId="0" borderId="30" xfId="0" applyFont="1" applyBorder="1" applyAlignment="1" applyProtection="1">
      <alignment horizontal="left" vertical="center" wrapText="1"/>
      <protection locked="0"/>
    </xf>
    <xf numFmtId="0" fontId="39" fillId="0" borderId="31" xfId="0" applyFont="1" applyBorder="1" applyAlignment="1" applyProtection="1">
      <alignment horizontal="left" vertical="center" wrapText="1"/>
      <protection locked="0"/>
    </xf>
    <xf numFmtId="0" fontId="39" fillId="0" borderId="32" xfId="0" applyFont="1" applyBorder="1" applyAlignment="1" applyProtection="1">
      <alignment horizontal="left" vertical="center" wrapText="1"/>
      <protection locked="0"/>
    </xf>
    <xf numFmtId="0" fontId="39" fillId="0" borderId="33" xfId="0" applyFont="1" applyBorder="1" applyAlignment="1" applyProtection="1">
      <alignment horizontal="left" vertical="center" wrapText="1"/>
      <protection locked="0"/>
    </xf>
    <xf numFmtId="0" fontId="44" fillId="0" borderId="32" xfId="0" applyFont="1" applyBorder="1" applyAlignment="1" applyProtection="1">
      <alignment horizontal="left" vertical="center" wrapText="1"/>
      <protection locked="0"/>
    </xf>
    <xf numFmtId="0" fontId="44" fillId="0" borderId="33" xfId="0" applyFont="1" applyBorder="1" applyAlignment="1" applyProtection="1">
      <alignment horizontal="left" vertical="center" wrapText="1"/>
      <protection locked="0"/>
    </xf>
    <xf numFmtId="0" fontId="42" fillId="0" borderId="32" xfId="0" applyFont="1" applyBorder="1" applyAlignment="1" applyProtection="1">
      <alignment horizontal="left" vertical="center" wrapText="1"/>
      <protection locked="0"/>
    </xf>
    <xf numFmtId="0" fontId="42" fillId="0" borderId="33" xfId="0" applyFont="1" applyBorder="1" applyAlignment="1" applyProtection="1">
      <alignment horizontal="left" vertical="center" wrapText="1"/>
      <protection locked="0"/>
    </xf>
    <xf numFmtId="0" fontId="42" fillId="0" borderId="33" xfId="0" applyFont="1" applyBorder="1" applyAlignment="1" applyProtection="1">
      <alignment horizontal="left" vertical="center"/>
      <protection locked="0"/>
    </xf>
    <xf numFmtId="0" fontId="42" fillId="0" borderId="35" xfId="0" applyFont="1" applyBorder="1" applyAlignment="1" applyProtection="1">
      <alignment horizontal="left" vertical="center" wrapText="1"/>
      <protection locked="0"/>
    </xf>
    <xf numFmtId="0" fontId="42" fillId="0" borderId="34" xfId="0" applyFont="1" applyBorder="1" applyAlignment="1" applyProtection="1">
      <alignment horizontal="left" vertical="center" wrapText="1"/>
      <protection locked="0"/>
    </xf>
    <xf numFmtId="0" fontId="42" fillId="0" borderId="36" xfId="0" applyFont="1" applyBorder="1" applyAlignment="1" applyProtection="1">
      <alignment horizontal="left" vertical="center" wrapText="1"/>
      <protection locked="0"/>
    </xf>
    <xf numFmtId="0" fontId="42" fillId="0" borderId="1" xfId="0" applyFont="1" applyBorder="1" applyAlignment="1" applyProtection="1">
      <alignment horizontal="left" vertical="top"/>
      <protection locked="0"/>
    </xf>
    <xf numFmtId="0" fontId="42" fillId="0" borderId="1" xfId="0" applyFont="1" applyBorder="1" applyAlignment="1" applyProtection="1">
      <alignment horizontal="center" vertical="top"/>
      <protection locked="0"/>
    </xf>
    <xf numFmtId="0" fontId="42" fillId="0" borderId="35" xfId="0" applyFont="1" applyBorder="1" applyAlignment="1" applyProtection="1">
      <alignment horizontal="left" vertical="center"/>
      <protection locked="0"/>
    </xf>
    <xf numFmtId="0" fontId="42" fillId="0" borderId="36" xfId="0" applyFont="1" applyBorder="1" applyAlignment="1" applyProtection="1">
      <alignment horizontal="left" vertical="center"/>
      <protection locked="0"/>
    </xf>
    <xf numFmtId="0" fontId="44" fillId="0" borderId="0" xfId="0" applyFont="1" applyAlignment="1" applyProtection="1">
      <alignment vertical="center"/>
      <protection locked="0"/>
    </xf>
    <xf numFmtId="0" fontId="41" fillId="0" borderId="1" xfId="0" applyFont="1" applyBorder="1" applyAlignment="1" applyProtection="1">
      <alignment vertical="center"/>
      <protection locked="0"/>
    </xf>
    <xf numFmtId="0" fontId="44" fillId="0" borderId="34" xfId="0" applyFont="1" applyBorder="1" applyAlignment="1" applyProtection="1">
      <alignment vertical="center"/>
      <protection locked="0"/>
    </xf>
    <xf numFmtId="0" fontId="41"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2"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1" fillId="0" borderId="34" xfId="0" applyFont="1" applyBorder="1" applyAlignment="1" applyProtection="1">
      <alignment horizontal="left"/>
      <protection locked="0"/>
    </xf>
    <xf numFmtId="0" fontId="44" fillId="0" borderId="34" xfId="0" applyFont="1" applyBorder="1" applyAlignment="1" applyProtection="1">
      <protection locked="0"/>
    </xf>
    <xf numFmtId="0" fontId="39" fillId="0" borderId="32" xfId="0" applyFont="1" applyBorder="1" applyAlignment="1" applyProtection="1">
      <alignment vertical="top"/>
      <protection locked="0"/>
    </xf>
    <xf numFmtId="0" fontId="39" fillId="0" borderId="33" xfId="0" applyFont="1" applyBorder="1" applyAlignment="1" applyProtection="1">
      <alignment vertical="top"/>
      <protection locked="0"/>
    </xf>
    <xf numFmtId="0" fontId="39" fillId="0" borderId="1" xfId="0" applyFont="1" applyBorder="1" applyAlignment="1" applyProtection="1">
      <alignment horizontal="center" vertical="center"/>
      <protection locked="0"/>
    </xf>
    <xf numFmtId="0" fontId="39" fillId="0" borderId="1" xfId="0" applyFont="1" applyBorder="1" applyAlignment="1" applyProtection="1">
      <alignment horizontal="left" vertical="top"/>
      <protection locked="0"/>
    </xf>
    <xf numFmtId="0" fontId="39" fillId="0" borderId="35" xfId="0" applyFont="1" applyBorder="1" applyAlignment="1" applyProtection="1">
      <alignment vertical="top"/>
      <protection locked="0"/>
    </xf>
    <xf numFmtId="0" fontId="39" fillId="0" borderId="34" xfId="0" applyFont="1" applyBorder="1" applyAlignment="1" applyProtection="1">
      <alignment vertical="top"/>
      <protection locked="0"/>
    </xf>
    <xf numFmtId="0" fontId="39" fillId="0" borderId="36" xfId="0" applyFont="1" applyBorder="1" applyAlignment="1" applyProtection="1">
      <alignment vertical="top"/>
      <protection locked="0"/>
    </xf>
    <xf numFmtId="0" fontId="19" fillId="0" borderId="0" xfId="0" applyFont="1" applyAlignment="1">
      <alignment horizontal="left" vertical="top" wrapText="1"/>
    </xf>
    <xf numFmtId="0" fontId="19"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0"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9" fillId="0" borderId="0" xfId="0" applyNumberFormat="1" applyFont="1" applyBorder="1" applyAlignment="1" applyProtection="1">
      <alignment vertical="center"/>
    </xf>
    <xf numFmtId="0" fontId="3"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2" fillId="0" borderId="15" xfId="0" applyFont="1" applyBorder="1" applyAlignment="1">
      <alignment horizontal="center" vertical="center"/>
    </xf>
    <xf numFmtId="0" fontId="22"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0" fontId="26"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0" fillId="0" borderId="0" xfId="0"/>
    <xf numFmtId="0" fontId="18" fillId="0" borderId="0" xfId="0" applyFont="1" applyBorder="1" applyAlignment="1" applyProtection="1">
      <alignment horizontal="left" vertical="center" wrapText="1"/>
    </xf>
    <xf numFmtId="0" fontId="18" fillId="0" borderId="0"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18" fillId="0" borderId="0" xfId="0" applyFont="1" applyAlignment="1" applyProtection="1">
      <alignment horizontal="left" vertical="center" wrapText="1"/>
    </xf>
    <xf numFmtId="0" fontId="18" fillId="0" borderId="0" xfId="0" applyFont="1" applyAlignment="1" applyProtection="1">
      <alignment horizontal="left" vertical="center"/>
    </xf>
    <xf numFmtId="0" fontId="0" fillId="0" borderId="0" xfId="0" applyFont="1" applyAlignment="1" applyProtection="1">
      <alignment vertical="center"/>
    </xf>
    <xf numFmtId="0" fontId="30" fillId="3" borderId="0" xfId="1" applyFont="1" applyFill="1" applyAlignment="1">
      <alignment vertical="center"/>
    </xf>
    <xf numFmtId="0" fontId="42" fillId="0" borderId="1" xfId="0" applyFont="1" applyBorder="1" applyAlignment="1" applyProtection="1">
      <alignment horizontal="left" vertical="center"/>
      <protection locked="0"/>
    </xf>
    <xf numFmtId="0" fontId="42" fillId="0" borderId="1" xfId="0" applyFont="1" applyBorder="1" applyAlignment="1" applyProtection="1">
      <alignment horizontal="left" vertical="top"/>
      <protection locked="0"/>
    </xf>
    <xf numFmtId="0" fontId="41" fillId="0" borderId="34" xfId="0" applyFont="1" applyBorder="1" applyAlignment="1" applyProtection="1">
      <alignment horizontal="left"/>
      <protection locked="0"/>
    </xf>
    <xf numFmtId="0" fontId="40" fillId="0" borderId="1" xfId="0" applyFont="1" applyBorder="1" applyAlignment="1" applyProtection="1">
      <alignment horizontal="center" vertical="center" wrapText="1"/>
      <protection locked="0"/>
    </xf>
    <xf numFmtId="0" fontId="40" fillId="0" borderId="1" xfId="0" applyFont="1" applyBorder="1" applyAlignment="1" applyProtection="1">
      <alignment horizontal="center" vertical="center"/>
      <protection locked="0"/>
    </xf>
    <xf numFmtId="49" fontId="42" fillId="0" borderId="1" xfId="0" applyNumberFormat="1" applyFont="1" applyBorder="1" applyAlignment="1" applyProtection="1">
      <alignment horizontal="left" vertical="center" wrapText="1"/>
      <protection locked="0"/>
    </xf>
    <xf numFmtId="0" fontId="42" fillId="0" borderId="1" xfId="0" applyFont="1" applyBorder="1" applyAlignment="1" applyProtection="1">
      <alignment horizontal="left" vertical="center" wrapText="1"/>
      <protection locked="0"/>
    </xf>
    <xf numFmtId="0" fontId="41"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CM55"/>
  <sheetViews>
    <sheetView showGridLines="0" tabSelected="1"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4" t="s">
        <v>0</v>
      </c>
      <c r="B1" s="15"/>
      <c r="C1" s="15"/>
      <c r="D1" s="16" t="s">
        <v>1</v>
      </c>
      <c r="E1" s="15"/>
      <c r="F1" s="15"/>
      <c r="G1" s="15"/>
      <c r="H1" s="15"/>
      <c r="I1" s="15"/>
      <c r="J1" s="15"/>
      <c r="K1" s="17" t="s">
        <v>2</v>
      </c>
      <c r="L1" s="17"/>
      <c r="M1" s="17"/>
      <c r="N1" s="17"/>
      <c r="O1" s="17"/>
      <c r="P1" s="17"/>
      <c r="Q1" s="17"/>
      <c r="R1" s="17"/>
      <c r="S1" s="17"/>
      <c r="T1" s="15"/>
      <c r="U1" s="15"/>
      <c r="V1" s="15"/>
      <c r="W1" s="17" t="s">
        <v>3</v>
      </c>
      <c r="X1" s="17"/>
      <c r="Y1" s="17"/>
      <c r="Z1" s="17"/>
      <c r="AA1" s="17"/>
      <c r="AB1" s="17"/>
      <c r="AC1" s="17"/>
      <c r="AD1" s="17"/>
      <c r="AE1" s="17"/>
      <c r="AF1" s="17"/>
      <c r="AG1" s="17"/>
      <c r="AH1" s="17"/>
      <c r="AI1" s="18"/>
      <c r="AJ1" s="19"/>
      <c r="AK1" s="19"/>
      <c r="AL1" s="19"/>
      <c r="AM1" s="19"/>
      <c r="AN1" s="19"/>
      <c r="AO1" s="19"/>
      <c r="AP1" s="19"/>
      <c r="AQ1" s="19"/>
      <c r="AR1" s="19"/>
      <c r="AS1" s="19"/>
      <c r="AT1" s="19"/>
      <c r="AU1" s="19"/>
      <c r="AV1" s="19"/>
      <c r="AW1" s="19"/>
      <c r="AX1" s="19"/>
      <c r="AY1" s="19"/>
      <c r="AZ1" s="19"/>
      <c r="BA1" s="20" t="s">
        <v>4</v>
      </c>
      <c r="BB1" s="20" t="s">
        <v>5</v>
      </c>
      <c r="BC1" s="19"/>
      <c r="BD1" s="19"/>
      <c r="BE1" s="19"/>
      <c r="BF1" s="19"/>
      <c r="BG1" s="19"/>
      <c r="BH1" s="19"/>
      <c r="BI1" s="19"/>
      <c r="BJ1" s="19"/>
      <c r="BK1" s="19"/>
      <c r="BL1" s="19"/>
      <c r="BM1" s="19"/>
      <c r="BN1" s="19"/>
      <c r="BO1" s="19"/>
      <c r="BP1" s="19"/>
      <c r="BQ1" s="19"/>
      <c r="BR1" s="19"/>
      <c r="BT1" s="21" t="s">
        <v>6</v>
      </c>
      <c r="BU1" s="21" t="s">
        <v>6</v>
      </c>
      <c r="BV1" s="21" t="s">
        <v>7</v>
      </c>
    </row>
    <row r="2" spans="1:74" ht="36.950000000000003" customHeight="1">
      <c r="AR2" s="363"/>
      <c r="AS2" s="363"/>
      <c r="AT2" s="363"/>
      <c r="AU2" s="363"/>
      <c r="AV2" s="363"/>
      <c r="AW2" s="363"/>
      <c r="AX2" s="363"/>
      <c r="AY2" s="363"/>
      <c r="AZ2" s="363"/>
      <c r="BA2" s="363"/>
      <c r="BB2" s="363"/>
      <c r="BC2" s="363"/>
      <c r="BD2" s="363"/>
      <c r="BE2" s="363"/>
      <c r="BS2" s="22" t="s">
        <v>8</v>
      </c>
      <c r="BT2" s="22" t="s">
        <v>9</v>
      </c>
    </row>
    <row r="3" spans="1:74" ht="6.95" customHeight="1">
      <c r="B3" s="23"/>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5"/>
      <c r="BS3" s="22" t="s">
        <v>8</v>
      </c>
      <c r="BT3" s="22" t="s">
        <v>10</v>
      </c>
    </row>
    <row r="4" spans="1:74" ht="36.950000000000003" customHeight="1">
      <c r="B4" s="26"/>
      <c r="C4" s="27"/>
      <c r="D4" s="28" t="s">
        <v>11</v>
      </c>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9"/>
      <c r="AS4" s="30" t="s">
        <v>12</v>
      </c>
      <c r="BE4" s="31" t="s">
        <v>13</v>
      </c>
      <c r="BS4" s="22" t="s">
        <v>14</v>
      </c>
    </row>
    <row r="5" spans="1:74" ht="14.45" customHeight="1">
      <c r="B5" s="26"/>
      <c r="C5" s="27"/>
      <c r="D5" s="32" t="s">
        <v>15</v>
      </c>
      <c r="E5" s="27"/>
      <c r="F5" s="27"/>
      <c r="G5" s="27"/>
      <c r="H5" s="27"/>
      <c r="I5" s="27"/>
      <c r="J5" s="27"/>
      <c r="K5" s="328" t="s">
        <v>16</v>
      </c>
      <c r="L5" s="329"/>
      <c r="M5" s="329"/>
      <c r="N5" s="329"/>
      <c r="O5" s="329"/>
      <c r="P5" s="329"/>
      <c r="Q5" s="329"/>
      <c r="R5" s="329"/>
      <c r="S5" s="329"/>
      <c r="T5" s="329"/>
      <c r="U5" s="329"/>
      <c r="V5" s="329"/>
      <c r="W5" s="329"/>
      <c r="X5" s="329"/>
      <c r="Y5" s="329"/>
      <c r="Z5" s="329"/>
      <c r="AA5" s="329"/>
      <c r="AB5" s="329"/>
      <c r="AC5" s="329"/>
      <c r="AD5" s="329"/>
      <c r="AE5" s="329"/>
      <c r="AF5" s="329"/>
      <c r="AG5" s="329"/>
      <c r="AH5" s="329"/>
      <c r="AI5" s="329"/>
      <c r="AJ5" s="329"/>
      <c r="AK5" s="329"/>
      <c r="AL5" s="329"/>
      <c r="AM5" s="329"/>
      <c r="AN5" s="329"/>
      <c r="AO5" s="329"/>
      <c r="AP5" s="27"/>
      <c r="AQ5" s="29"/>
      <c r="BE5" s="326" t="s">
        <v>17</v>
      </c>
      <c r="BS5" s="22" t="s">
        <v>8</v>
      </c>
    </row>
    <row r="6" spans="1:74" ht="36.950000000000003" customHeight="1">
      <c r="B6" s="26"/>
      <c r="C6" s="27"/>
      <c r="D6" s="34" t="s">
        <v>18</v>
      </c>
      <c r="E6" s="27"/>
      <c r="F6" s="27"/>
      <c r="G6" s="27"/>
      <c r="H6" s="27"/>
      <c r="I6" s="27"/>
      <c r="J6" s="27"/>
      <c r="K6" s="330" t="s">
        <v>19</v>
      </c>
      <c r="L6" s="329"/>
      <c r="M6" s="329"/>
      <c r="N6" s="329"/>
      <c r="O6" s="329"/>
      <c r="P6" s="329"/>
      <c r="Q6" s="329"/>
      <c r="R6" s="329"/>
      <c r="S6" s="329"/>
      <c r="T6" s="329"/>
      <c r="U6" s="329"/>
      <c r="V6" s="329"/>
      <c r="W6" s="329"/>
      <c r="X6" s="329"/>
      <c r="Y6" s="329"/>
      <c r="Z6" s="329"/>
      <c r="AA6" s="329"/>
      <c r="AB6" s="329"/>
      <c r="AC6" s="329"/>
      <c r="AD6" s="329"/>
      <c r="AE6" s="329"/>
      <c r="AF6" s="329"/>
      <c r="AG6" s="329"/>
      <c r="AH6" s="329"/>
      <c r="AI6" s="329"/>
      <c r="AJ6" s="329"/>
      <c r="AK6" s="329"/>
      <c r="AL6" s="329"/>
      <c r="AM6" s="329"/>
      <c r="AN6" s="329"/>
      <c r="AO6" s="329"/>
      <c r="AP6" s="27"/>
      <c r="AQ6" s="29"/>
      <c r="BE6" s="327"/>
      <c r="BS6" s="22" t="s">
        <v>20</v>
      </c>
    </row>
    <row r="7" spans="1:74" ht="14.45" customHeight="1">
      <c r="B7" s="26"/>
      <c r="C7" s="27"/>
      <c r="D7" s="35" t="s">
        <v>21</v>
      </c>
      <c r="E7" s="27"/>
      <c r="F7" s="27"/>
      <c r="G7" s="27"/>
      <c r="H7" s="27"/>
      <c r="I7" s="27"/>
      <c r="J7" s="27"/>
      <c r="K7" s="33" t="s">
        <v>22</v>
      </c>
      <c r="L7" s="27"/>
      <c r="M7" s="27"/>
      <c r="N7" s="27"/>
      <c r="O7" s="27"/>
      <c r="P7" s="27"/>
      <c r="Q7" s="27"/>
      <c r="R7" s="27"/>
      <c r="S7" s="27"/>
      <c r="T7" s="27"/>
      <c r="U7" s="27"/>
      <c r="V7" s="27"/>
      <c r="W7" s="27"/>
      <c r="X7" s="27"/>
      <c r="Y7" s="27"/>
      <c r="Z7" s="27"/>
      <c r="AA7" s="27"/>
      <c r="AB7" s="27"/>
      <c r="AC7" s="27"/>
      <c r="AD7" s="27"/>
      <c r="AE7" s="27"/>
      <c r="AF7" s="27"/>
      <c r="AG7" s="27"/>
      <c r="AH7" s="27"/>
      <c r="AI7" s="27"/>
      <c r="AJ7" s="27"/>
      <c r="AK7" s="35" t="s">
        <v>23</v>
      </c>
      <c r="AL7" s="27"/>
      <c r="AM7" s="27"/>
      <c r="AN7" s="33" t="s">
        <v>22</v>
      </c>
      <c r="AO7" s="27"/>
      <c r="AP7" s="27"/>
      <c r="AQ7" s="29"/>
      <c r="BE7" s="327"/>
      <c r="BS7" s="22" t="s">
        <v>24</v>
      </c>
    </row>
    <row r="8" spans="1:74" ht="14.45" customHeight="1">
      <c r="B8" s="26"/>
      <c r="C8" s="27"/>
      <c r="D8" s="35" t="s">
        <v>25</v>
      </c>
      <c r="E8" s="27"/>
      <c r="F8" s="27"/>
      <c r="G8" s="27"/>
      <c r="H8" s="27"/>
      <c r="I8" s="27"/>
      <c r="J8" s="27"/>
      <c r="K8" s="33" t="s">
        <v>26</v>
      </c>
      <c r="L8" s="27"/>
      <c r="M8" s="27"/>
      <c r="N8" s="27"/>
      <c r="O8" s="27"/>
      <c r="P8" s="27"/>
      <c r="Q8" s="27"/>
      <c r="R8" s="27"/>
      <c r="S8" s="27"/>
      <c r="T8" s="27"/>
      <c r="U8" s="27"/>
      <c r="V8" s="27"/>
      <c r="W8" s="27"/>
      <c r="X8" s="27"/>
      <c r="Y8" s="27"/>
      <c r="Z8" s="27"/>
      <c r="AA8" s="27"/>
      <c r="AB8" s="27"/>
      <c r="AC8" s="27"/>
      <c r="AD8" s="27"/>
      <c r="AE8" s="27"/>
      <c r="AF8" s="27"/>
      <c r="AG8" s="27"/>
      <c r="AH8" s="27"/>
      <c r="AI8" s="27"/>
      <c r="AJ8" s="27"/>
      <c r="AK8" s="35" t="s">
        <v>27</v>
      </c>
      <c r="AL8" s="27"/>
      <c r="AM8" s="27"/>
      <c r="AN8" s="36" t="s">
        <v>28</v>
      </c>
      <c r="AO8" s="27"/>
      <c r="AP8" s="27"/>
      <c r="AQ8" s="29"/>
      <c r="BE8" s="327"/>
      <c r="BS8" s="22" t="s">
        <v>29</v>
      </c>
    </row>
    <row r="9" spans="1:74" ht="14.45" customHeight="1">
      <c r="B9" s="26"/>
      <c r="C9" s="27"/>
      <c r="D9" s="27"/>
      <c r="E9" s="27"/>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9"/>
      <c r="BE9" s="327"/>
      <c r="BS9" s="22" t="s">
        <v>30</v>
      </c>
    </row>
    <row r="10" spans="1:74" ht="14.45" customHeight="1">
      <c r="B10" s="26"/>
      <c r="C10" s="27"/>
      <c r="D10" s="35" t="s">
        <v>31</v>
      </c>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35" t="s">
        <v>32</v>
      </c>
      <c r="AL10" s="27"/>
      <c r="AM10" s="27"/>
      <c r="AN10" s="33" t="s">
        <v>22</v>
      </c>
      <c r="AO10" s="27"/>
      <c r="AP10" s="27"/>
      <c r="AQ10" s="29"/>
      <c r="BE10" s="327"/>
      <c r="BS10" s="22" t="s">
        <v>20</v>
      </c>
    </row>
    <row r="11" spans="1:74" ht="18.399999999999999" customHeight="1">
      <c r="B11" s="26"/>
      <c r="C11" s="27"/>
      <c r="D11" s="27"/>
      <c r="E11" s="33" t="s">
        <v>33</v>
      </c>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35" t="s">
        <v>34</v>
      </c>
      <c r="AL11" s="27"/>
      <c r="AM11" s="27"/>
      <c r="AN11" s="33" t="s">
        <v>22</v>
      </c>
      <c r="AO11" s="27"/>
      <c r="AP11" s="27"/>
      <c r="AQ11" s="29"/>
      <c r="BE11" s="327"/>
      <c r="BS11" s="22" t="s">
        <v>20</v>
      </c>
    </row>
    <row r="12" spans="1:74" ht="6.95" customHeight="1">
      <c r="B12" s="26"/>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9"/>
      <c r="BE12" s="327"/>
      <c r="BS12" s="22" t="s">
        <v>20</v>
      </c>
    </row>
    <row r="13" spans="1:74" ht="14.45" customHeight="1">
      <c r="B13" s="26"/>
      <c r="C13" s="27"/>
      <c r="D13" s="35" t="s">
        <v>35</v>
      </c>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35" t="s">
        <v>32</v>
      </c>
      <c r="AL13" s="27"/>
      <c r="AM13" s="27"/>
      <c r="AN13" s="37" t="s">
        <v>36</v>
      </c>
      <c r="AO13" s="27"/>
      <c r="AP13" s="27"/>
      <c r="AQ13" s="29"/>
      <c r="BE13" s="327"/>
      <c r="BS13" s="22" t="s">
        <v>20</v>
      </c>
    </row>
    <row r="14" spans="1:74">
      <c r="B14" s="26"/>
      <c r="C14" s="27"/>
      <c r="D14" s="27"/>
      <c r="E14" s="331" t="s">
        <v>36</v>
      </c>
      <c r="F14" s="332"/>
      <c r="G14" s="332"/>
      <c r="H14" s="332"/>
      <c r="I14" s="332"/>
      <c r="J14" s="332"/>
      <c r="K14" s="332"/>
      <c r="L14" s="332"/>
      <c r="M14" s="332"/>
      <c r="N14" s="332"/>
      <c r="O14" s="332"/>
      <c r="P14" s="332"/>
      <c r="Q14" s="332"/>
      <c r="R14" s="332"/>
      <c r="S14" s="332"/>
      <c r="T14" s="332"/>
      <c r="U14" s="332"/>
      <c r="V14" s="332"/>
      <c r="W14" s="332"/>
      <c r="X14" s="332"/>
      <c r="Y14" s="332"/>
      <c r="Z14" s="332"/>
      <c r="AA14" s="332"/>
      <c r="AB14" s="332"/>
      <c r="AC14" s="332"/>
      <c r="AD14" s="332"/>
      <c r="AE14" s="332"/>
      <c r="AF14" s="332"/>
      <c r="AG14" s="332"/>
      <c r="AH14" s="332"/>
      <c r="AI14" s="332"/>
      <c r="AJ14" s="332"/>
      <c r="AK14" s="35" t="s">
        <v>34</v>
      </c>
      <c r="AL14" s="27"/>
      <c r="AM14" s="27"/>
      <c r="AN14" s="37" t="s">
        <v>36</v>
      </c>
      <c r="AO14" s="27"/>
      <c r="AP14" s="27"/>
      <c r="AQ14" s="29"/>
      <c r="BE14" s="327"/>
      <c r="BS14" s="22" t="s">
        <v>20</v>
      </c>
    </row>
    <row r="15" spans="1:74" ht="6.95" customHeight="1">
      <c r="B15" s="26"/>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9"/>
      <c r="BE15" s="327"/>
      <c r="BS15" s="22" t="s">
        <v>6</v>
      </c>
    </row>
    <row r="16" spans="1:74" ht="14.45" customHeight="1">
      <c r="B16" s="26"/>
      <c r="C16" s="27"/>
      <c r="D16" s="35" t="s">
        <v>37</v>
      </c>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35" t="s">
        <v>32</v>
      </c>
      <c r="AL16" s="27"/>
      <c r="AM16" s="27"/>
      <c r="AN16" s="33" t="s">
        <v>38</v>
      </c>
      <c r="AO16" s="27"/>
      <c r="AP16" s="27"/>
      <c r="AQ16" s="29"/>
      <c r="BE16" s="327"/>
      <c r="BS16" s="22" t="s">
        <v>6</v>
      </c>
    </row>
    <row r="17" spans="2:71" ht="18.399999999999999" customHeight="1">
      <c r="B17" s="26"/>
      <c r="C17" s="27"/>
      <c r="D17" s="27"/>
      <c r="E17" s="33" t="s">
        <v>39</v>
      </c>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35" t="s">
        <v>34</v>
      </c>
      <c r="AL17" s="27"/>
      <c r="AM17" s="27"/>
      <c r="AN17" s="33" t="s">
        <v>40</v>
      </c>
      <c r="AO17" s="27"/>
      <c r="AP17" s="27"/>
      <c r="AQ17" s="29"/>
      <c r="BE17" s="327"/>
      <c r="BS17" s="22" t="s">
        <v>41</v>
      </c>
    </row>
    <row r="18" spans="2:71" ht="6.95" customHeight="1">
      <c r="B18" s="26"/>
      <c r="C18" s="27"/>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9"/>
      <c r="BE18" s="327"/>
      <c r="BS18" s="22" t="s">
        <v>8</v>
      </c>
    </row>
    <row r="19" spans="2:71" ht="14.45" customHeight="1">
      <c r="B19" s="26"/>
      <c r="C19" s="27"/>
      <c r="D19" s="35" t="s">
        <v>42</v>
      </c>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9"/>
      <c r="BE19" s="327"/>
      <c r="BS19" s="22" t="s">
        <v>8</v>
      </c>
    </row>
    <row r="20" spans="2:71" ht="48.75" customHeight="1">
      <c r="B20" s="26"/>
      <c r="C20" s="27"/>
      <c r="D20" s="27"/>
      <c r="E20" s="333" t="s">
        <v>43</v>
      </c>
      <c r="F20" s="333"/>
      <c r="G20" s="333"/>
      <c r="H20" s="333"/>
      <c r="I20" s="333"/>
      <c r="J20" s="333"/>
      <c r="K20" s="333"/>
      <c r="L20" s="333"/>
      <c r="M20" s="333"/>
      <c r="N20" s="333"/>
      <c r="O20" s="333"/>
      <c r="P20" s="333"/>
      <c r="Q20" s="333"/>
      <c r="R20" s="333"/>
      <c r="S20" s="333"/>
      <c r="T20" s="333"/>
      <c r="U20" s="333"/>
      <c r="V20" s="333"/>
      <c r="W20" s="333"/>
      <c r="X20" s="333"/>
      <c r="Y20" s="333"/>
      <c r="Z20" s="333"/>
      <c r="AA20" s="333"/>
      <c r="AB20" s="333"/>
      <c r="AC20" s="333"/>
      <c r="AD20" s="333"/>
      <c r="AE20" s="333"/>
      <c r="AF20" s="333"/>
      <c r="AG20" s="333"/>
      <c r="AH20" s="333"/>
      <c r="AI20" s="333"/>
      <c r="AJ20" s="333"/>
      <c r="AK20" s="333"/>
      <c r="AL20" s="333"/>
      <c r="AM20" s="333"/>
      <c r="AN20" s="333"/>
      <c r="AO20" s="27"/>
      <c r="AP20" s="27"/>
      <c r="AQ20" s="29"/>
      <c r="BE20" s="327"/>
      <c r="BS20" s="22" t="s">
        <v>6</v>
      </c>
    </row>
    <row r="21" spans="2:71" ht="6.95" customHeight="1">
      <c r="B21" s="26"/>
      <c r="C21" s="27"/>
      <c r="D21" s="27"/>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9"/>
      <c r="BE21" s="327"/>
    </row>
    <row r="22" spans="2:71" ht="6.95" customHeight="1">
      <c r="B22" s="26"/>
      <c r="C22" s="27"/>
      <c r="D22" s="38"/>
      <c r="E22" s="38"/>
      <c r="F22" s="38"/>
      <c r="G22" s="38"/>
      <c r="H22" s="38"/>
      <c r="I22" s="38"/>
      <c r="J22" s="38"/>
      <c r="K22" s="38"/>
      <c r="L22" s="38"/>
      <c r="M22" s="38"/>
      <c r="N22" s="38"/>
      <c r="O22" s="38"/>
      <c r="P22" s="38"/>
      <c r="Q22" s="38"/>
      <c r="R22" s="38"/>
      <c r="S22" s="38"/>
      <c r="T22" s="38"/>
      <c r="U22" s="38"/>
      <c r="V22" s="38"/>
      <c r="W22" s="38"/>
      <c r="X22" s="38"/>
      <c r="Y22" s="38"/>
      <c r="Z22" s="38"/>
      <c r="AA22" s="38"/>
      <c r="AB22" s="38"/>
      <c r="AC22" s="38"/>
      <c r="AD22" s="38"/>
      <c r="AE22" s="38"/>
      <c r="AF22" s="38"/>
      <c r="AG22" s="38"/>
      <c r="AH22" s="38"/>
      <c r="AI22" s="38"/>
      <c r="AJ22" s="38"/>
      <c r="AK22" s="38"/>
      <c r="AL22" s="38"/>
      <c r="AM22" s="38"/>
      <c r="AN22" s="38"/>
      <c r="AO22" s="38"/>
      <c r="AP22" s="27"/>
      <c r="AQ22" s="29"/>
      <c r="BE22" s="327"/>
    </row>
    <row r="23" spans="2:71" s="1" customFormat="1" ht="25.9" customHeight="1">
      <c r="B23" s="39"/>
      <c r="C23" s="40"/>
      <c r="D23" s="41" t="s">
        <v>44</v>
      </c>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334">
        <f>ROUND(AG51,2)</f>
        <v>0</v>
      </c>
      <c r="AL23" s="335"/>
      <c r="AM23" s="335"/>
      <c r="AN23" s="335"/>
      <c r="AO23" s="335"/>
      <c r="AP23" s="40"/>
      <c r="AQ23" s="43"/>
      <c r="BE23" s="327"/>
    </row>
    <row r="24" spans="2:71" s="1" customFormat="1" ht="6.95" customHeight="1">
      <c r="B24" s="39"/>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c r="AL24" s="40"/>
      <c r="AM24" s="40"/>
      <c r="AN24" s="40"/>
      <c r="AO24" s="40"/>
      <c r="AP24" s="40"/>
      <c r="AQ24" s="43"/>
      <c r="BE24" s="327"/>
    </row>
    <row r="25" spans="2:71" s="1" customFormat="1" ht="13.5">
      <c r="B25" s="39"/>
      <c r="C25" s="40"/>
      <c r="D25" s="40"/>
      <c r="E25" s="40"/>
      <c r="F25" s="40"/>
      <c r="G25" s="40"/>
      <c r="H25" s="40"/>
      <c r="I25" s="40"/>
      <c r="J25" s="40"/>
      <c r="K25" s="40"/>
      <c r="L25" s="336" t="s">
        <v>45</v>
      </c>
      <c r="M25" s="336"/>
      <c r="N25" s="336"/>
      <c r="O25" s="336"/>
      <c r="P25" s="40"/>
      <c r="Q25" s="40"/>
      <c r="R25" s="40"/>
      <c r="S25" s="40"/>
      <c r="T25" s="40"/>
      <c r="U25" s="40"/>
      <c r="V25" s="40"/>
      <c r="W25" s="336" t="s">
        <v>46</v>
      </c>
      <c r="X25" s="336"/>
      <c r="Y25" s="336"/>
      <c r="Z25" s="336"/>
      <c r="AA25" s="336"/>
      <c r="AB25" s="336"/>
      <c r="AC25" s="336"/>
      <c r="AD25" s="336"/>
      <c r="AE25" s="336"/>
      <c r="AF25" s="40"/>
      <c r="AG25" s="40"/>
      <c r="AH25" s="40"/>
      <c r="AI25" s="40"/>
      <c r="AJ25" s="40"/>
      <c r="AK25" s="336" t="s">
        <v>47</v>
      </c>
      <c r="AL25" s="336"/>
      <c r="AM25" s="336"/>
      <c r="AN25" s="336"/>
      <c r="AO25" s="336"/>
      <c r="AP25" s="40"/>
      <c r="AQ25" s="43"/>
      <c r="BE25" s="327"/>
    </row>
    <row r="26" spans="2:71" s="2" customFormat="1" ht="14.45" customHeight="1">
      <c r="B26" s="45"/>
      <c r="C26" s="46"/>
      <c r="D26" s="47" t="s">
        <v>48</v>
      </c>
      <c r="E26" s="46"/>
      <c r="F26" s="47" t="s">
        <v>49</v>
      </c>
      <c r="G26" s="46"/>
      <c r="H26" s="46"/>
      <c r="I26" s="46"/>
      <c r="J26" s="46"/>
      <c r="K26" s="46"/>
      <c r="L26" s="337">
        <v>0.21</v>
      </c>
      <c r="M26" s="338"/>
      <c r="N26" s="338"/>
      <c r="O26" s="338"/>
      <c r="P26" s="46"/>
      <c r="Q26" s="46"/>
      <c r="R26" s="46"/>
      <c r="S26" s="46"/>
      <c r="T26" s="46"/>
      <c r="U26" s="46"/>
      <c r="V26" s="46"/>
      <c r="W26" s="339">
        <f>ROUND(AZ51,2)</f>
        <v>0</v>
      </c>
      <c r="X26" s="338"/>
      <c r="Y26" s="338"/>
      <c r="Z26" s="338"/>
      <c r="AA26" s="338"/>
      <c r="AB26" s="338"/>
      <c r="AC26" s="338"/>
      <c r="AD26" s="338"/>
      <c r="AE26" s="338"/>
      <c r="AF26" s="46"/>
      <c r="AG26" s="46"/>
      <c r="AH26" s="46"/>
      <c r="AI26" s="46"/>
      <c r="AJ26" s="46"/>
      <c r="AK26" s="339">
        <f>ROUND(AV51,2)</f>
        <v>0</v>
      </c>
      <c r="AL26" s="338"/>
      <c r="AM26" s="338"/>
      <c r="AN26" s="338"/>
      <c r="AO26" s="338"/>
      <c r="AP26" s="46"/>
      <c r="AQ26" s="48"/>
      <c r="BE26" s="327"/>
    </row>
    <row r="27" spans="2:71" s="2" customFormat="1" ht="14.45" customHeight="1">
      <c r="B27" s="45"/>
      <c r="C27" s="46"/>
      <c r="D27" s="46"/>
      <c r="E27" s="46"/>
      <c r="F27" s="47" t="s">
        <v>50</v>
      </c>
      <c r="G27" s="46"/>
      <c r="H27" s="46"/>
      <c r="I27" s="46"/>
      <c r="J27" s="46"/>
      <c r="K27" s="46"/>
      <c r="L27" s="337">
        <v>0.15</v>
      </c>
      <c r="M27" s="338"/>
      <c r="N27" s="338"/>
      <c r="O27" s="338"/>
      <c r="P27" s="46"/>
      <c r="Q27" s="46"/>
      <c r="R27" s="46"/>
      <c r="S27" s="46"/>
      <c r="T27" s="46"/>
      <c r="U27" s="46"/>
      <c r="V27" s="46"/>
      <c r="W27" s="339">
        <f>ROUND(BA51,2)</f>
        <v>0</v>
      </c>
      <c r="X27" s="338"/>
      <c r="Y27" s="338"/>
      <c r="Z27" s="338"/>
      <c r="AA27" s="338"/>
      <c r="AB27" s="338"/>
      <c r="AC27" s="338"/>
      <c r="AD27" s="338"/>
      <c r="AE27" s="338"/>
      <c r="AF27" s="46"/>
      <c r="AG27" s="46"/>
      <c r="AH27" s="46"/>
      <c r="AI27" s="46"/>
      <c r="AJ27" s="46"/>
      <c r="AK27" s="339">
        <f>ROUND(AW51,2)</f>
        <v>0</v>
      </c>
      <c r="AL27" s="338"/>
      <c r="AM27" s="338"/>
      <c r="AN27" s="338"/>
      <c r="AO27" s="338"/>
      <c r="AP27" s="46"/>
      <c r="AQ27" s="48"/>
      <c r="BE27" s="327"/>
    </row>
    <row r="28" spans="2:71" s="2" customFormat="1" ht="14.45" hidden="1" customHeight="1">
      <c r="B28" s="45"/>
      <c r="C28" s="46"/>
      <c r="D28" s="46"/>
      <c r="E28" s="46"/>
      <c r="F28" s="47" t="s">
        <v>51</v>
      </c>
      <c r="G28" s="46"/>
      <c r="H28" s="46"/>
      <c r="I28" s="46"/>
      <c r="J28" s="46"/>
      <c r="K28" s="46"/>
      <c r="L28" s="337">
        <v>0.21</v>
      </c>
      <c r="M28" s="338"/>
      <c r="N28" s="338"/>
      <c r="O28" s="338"/>
      <c r="P28" s="46"/>
      <c r="Q28" s="46"/>
      <c r="R28" s="46"/>
      <c r="S28" s="46"/>
      <c r="T28" s="46"/>
      <c r="U28" s="46"/>
      <c r="V28" s="46"/>
      <c r="W28" s="339">
        <f>ROUND(BB51,2)</f>
        <v>0</v>
      </c>
      <c r="X28" s="338"/>
      <c r="Y28" s="338"/>
      <c r="Z28" s="338"/>
      <c r="AA28" s="338"/>
      <c r="AB28" s="338"/>
      <c r="AC28" s="338"/>
      <c r="AD28" s="338"/>
      <c r="AE28" s="338"/>
      <c r="AF28" s="46"/>
      <c r="AG28" s="46"/>
      <c r="AH28" s="46"/>
      <c r="AI28" s="46"/>
      <c r="AJ28" s="46"/>
      <c r="AK28" s="339">
        <v>0</v>
      </c>
      <c r="AL28" s="338"/>
      <c r="AM28" s="338"/>
      <c r="AN28" s="338"/>
      <c r="AO28" s="338"/>
      <c r="AP28" s="46"/>
      <c r="AQ28" s="48"/>
      <c r="BE28" s="327"/>
    </row>
    <row r="29" spans="2:71" s="2" customFormat="1" ht="14.45" hidden="1" customHeight="1">
      <c r="B29" s="45"/>
      <c r="C29" s="46"/>
      <c r="D29" s="46"/>
      <c r="E29" s="46"/>
      <c r="F29" s="47" t="s">
        <v>52</v>
      </c>
      <c r="G29" s="46"/>
      <c r="H29" s="46"/>
      <c r="I29" s="46"/>
      <c r="J29" s="46"/>
      <c r="K29" s="46"/>
      <c r="L29" s="337">
        <v>0.15</v>
      </c>
      <c r="M29" s="338"/>
      <c r="N29" s="338"/>
      <c r="O29" s="338"/>
      <c r="P29" s="46"/>
      <c r="Q29" s="46"/>
      <c r="R29" s="46"/>
      <c r="S29" s="46"/>
      <c r="T29" s="46"/>
      <c r="U29" s="46"/>
      <c r="V29" s="46"/>
      <c r="W29" s="339">
        <f>ROUND(BC51,2)</f>
        <v>0</v>
      </c>
      <c r="X29" s="338"/>
      <c r="Y29" s="338"/>
      <c r="Z29" s="338"/>
      <c r="AA29" s="338"/>
      <c r="AB29" s="338"/>
      <c r="AC29" s="338"/>
      <c r="AD29" s="338"/>
      <c r="AE29" s="338"/>
      <c r="AF29" s="46"/>
      <c r="AG29" s="46"/>
      <c r="AH29" s="46"/>
      <c r="AI29" s="46"/>
      <c r="AJ29" s="46"/>
      <c r="AK29" s="339">
        <v>0</v>
      </c>
      <c r="AL29" s="338"/>
      <c r="AM29" s="338"/>
      <c r="AN29" s="338"/>
      <c r="AO29" s="338"/>
      <c r="AP29" s="46"/>
      <c r="AQ29" s="48"/>
      <c r="BE29" s="327"/>
    </row>
    <row r="30" spans="2:71" s="2" customFormat="1" ht="14.45" hidden="1" customHeight="1">
      <c r="B30" s="45"/>
      <c r="C30" s="46"/>
      <c r="D30" s="46"/>
      <c r="E30" s="46"/>
      <c r="F30" s="47" t="s">
        <v>53</v>
      </c>
      <c r="G30" s="46"/>
      <c r="H30" s="46"/>
      <c r="I30" s="46"/>
      <c r="J30" s="46"/>
      <c r="K30" s="46"/>
      <c r="L30" s="337">
        <v>0</v>
      </c>
      <c r="M30" s="338"/>
      <c r="N30" s="338"/>
      <c r="O30" s="338"/>
      <c r="P30" s="46"/>
      <c r="Q30" s="46"/>
      <c r="R30" s="46"/>
      <c r="S30" s="46"/>
      <c r="T30" s="46"/>
      <c r="U30" s="46"/>
      <c r="V30" s="46"/>
      <c r="W30" s="339">
        <f>ROUND(BD51,2)</f>
        <v>0</v>
      </c>
      <c r="X30" s="338"/>
      <c r="Y30" s="338"/>
      <c r="Z30" s="338"/>
      <c r="AA30" s="338"/>
      <c r="AB30" s="338"/>
      <c r="AC30" s="338"/>
      <c r="AD30" s="338"/>
      <c r="AE30" s="338"/>
      <c r="AF30" s="46"/>
      <c r="AG30" s="46"/>
      <c r="AH30" s="46"/>
      <c r="AI30" s="46"/>
      <c r="AJ30" s="46"/>
      <c r="AK30" s="339">
        <v>0</v>
      </c>
      <c r="AL30" s="338"/>
      <c r="AM30" s="338"/>
      <c r="AN30" s="338"/>
      <c r="AO30" s="338"/>
      <c r="AP30" s="46"/>
      <c r="AQ30" s="48"/>
      <c r="BE30" s="327"/>
    </row>
    <row r="31" spans="2:71" s="1" customFormat="1" ht="6.95" customHeight="1">
      <c r="B31" s="39"/>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3"/>
      <c r="BE31" s="327"/>
    </row>
    <row r="32" spans="2:71" s="1" customFormat="1" ht="25.9" customHeight="1">
      <c r="B32" s="39"/>
      <c r="C32" s="49"/>
      <c r="D32" s="50" t="s">
        <v>54</v>
      </c>
      <c r="E32" s="51"/>
      <c r="F32" s="51"/>
      <c r="G32" s="51"/>
      <c r="H32" s="51"/>
      <c r="I32" s="51"/>
      <c r="J32" s="51"/>
      <c r="K32" s="51"/>
      <c r="L32" s="51"/>
      <c r="M32" s="51"/>
      <c r="N32" s="51"/>
      <c r="O32" s="51"/>
      <c r="P32" s="51"/>
      <c r="Q32" s="51"/>
      <c r="R32" s="51"/>
      <c r="S32" s="51"/>
      <c r="T32" s="52" t="s">
        <v>55</v>
      </c>
      <c r="U32" s="51"/>
      <c r="V32" s="51"/>
      <c r="W32" s="51"/>
      <c r="X32" s="340" t="s">
        <v>56</v>
      </c>
      <c r="Y32" s="341"/>
      <c r="Z32" s="341"/>
      <c r="AA32" s="341"/>
      <c r="AB32" s="341"/>
      <c r="AC32" s="51"/>
      <c r="AD32" s="51"/>
      <c r="AE32" s="51"/>
      <c r="AF32" s="51"/>
      <c r="AG32" s="51"/>
      <c r="AH32" s="51"/>
      <c r="AI32" s="51"/>
      <c r="AJ32" s="51"/>
      <c r="AK32" s="342">
        <f>SUM(AK23:AK30)</f>
        <v>0</v>
      </c>
      <c r="AL32" s="341"/>
      <c r="AM32" s="341"/>
      <c r="AN32" s="341"/>
      <c r="AO32" s="343"/>
      <c r="AP32" s="49"/>
      <c r="AQ32" s="53"/>
      <c r="BE32" s="327"/>
    </row>
    <row r="33" spans="2:56" s="1" customFormat="1" ht="6.95" customHeight="1">
      <c r="B33" s="39"/>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3"/>
    </row>
    <row r="34" spans="2:56" s="1" customFormat="1" ht="6.95" customHeight="1">
      <c r="B34" s="54"/>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55"/>
      <c r="AM34" s="55"/>
      <c r="AN34" s="55"/>
      <c r="AO34" s="55"/>
      <c r="AP34" s="55"/>
      <c r="AQ34" s="56"/>
    </row>
    <row r="38" spans="2:56" s="1" customFormat="1" ht="6.95" customHeight="1">
      <c r="B38" s="57"/>
      <c r="C38" s="58"/>
      <c r="D38" s="58"/>
      <c r="E38" s="58"/>
      <c r="F38" s="58"/>
      <c r="G38" s="58"/>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58"/>
      <c r="AN38" s="58"/>
      <c r="AO38" s="58"/>
      <c r="AP38" s="58"/>
      <c r="AQ38" s="58"/>
      <c r="AR38" s="59"/>
    </row>
    <row r="39" spans="2:56" s="1" customFormat="1" ht="36.950000000000003" customHeight="1">
      <c r="B39" s="39"/>
      <c r="C39" s="60" t="s">
        <v>57</v>
      </c>
      <c r="D39" s="61"/>
      <c r="E39" s="61"/>
      <c r="F39" s="61"/>
      <c r="G39" s="61"/>
      <c r="H39" s="61"/>
      <c r="I39" s="61"/>
      <c r="J39" s="61"/>
      <c r="K39" s="61"/>
      <c r="L39" s="61"/>
      <c r="M39" s="61"/>
      <c r="N39" s="61"/>
      <c r="O39" s="61"/>
      <c r="P39" s="61"/>
      <c r="Q39" s="61"/>
      <c r="R39" s="61"/>
      <c r="S39" s="61"/>
      <c r="T39" s="61"/>
      <c r="U39" s="61"/>
      <c r="V39" s="61"/>
      <c r="W39" s="61"/>
      <c r="X39" s="61"/>
      <c r="Y39" s="61"/>
      <c r="Z39" s="61"/>
      <c r="AA39" s="61"/>
      <c r="AB39" s="61"/>
      <c r="AC39" s="61"/>
      <c r="AD39" s="61"/>
      <c r="AE39" s="61"/>
      <c r="AF39" s="61"/>
      <c r="AG39" s="61"/>
      <c r="AH39" s="61"/>
      <c r="AI39" s="61"/>
      <c r="AJ39" s="61"/>
      <c r="AK39" s="61"/>
      <c r="AL39" s="61"/>
      <c r="AM39" s="61"/>
      <c r="AN39" s="61"/>
      <c r="AO39" s="61"/>
      <c r="AP39" s="61"/>
      <c r="AQ39" s="61"/>
      <c r="AR39" s="59"/>
    </row>
    <row r="40" spans="2:56" s="1" customFormat="1" ht="6.95" customHeight="1">
      <c r="B40" s="39"/>
      <c r="C40" s="61"/>
      <c r="D40" s="61"/>
      <c r="E40" s="61"/>
      <c r="F40" s="61"/>
      <c r="G40" s="61"/>
      <c r="H40" s="61"/>
      <c r="I40" s="61"/>
      <c r="J40" s="61"/>
      <c r="K40" s="61"/>
      <c r="L40" s="61"/>
      <c r="M40" s="61"/>
      <c r="N40" s="61"/>
      <c r="O40" s="61"/>
      <c r="P40" s="61"/>
      <c r="Q40" s="61"/>
      <c r="R40" s="61"/>
      <c r="S40" s="61"/>
      <c r="T40" s="61"/>
      <c r="U40" s="61"/>
      <c r="V40" s="61"/>
      <c r="W40" s="61"/>
      <c r="X40" s="61"/>
      <c r="Y40" s="61"/>
      <c r="Z40" s="61"/>
      <c r="AA40" s="61"/>
      <c r="AB40" s="61"/>
      <c r="AC40" s="61"/>
      <c r="AD40" s="61"/>
      <c r="AE40" s="61"/>
      <c r="AF40" s="61"/>
      <c r="AG40" s="61"/>
      <c r="AH40" s="61"/>
      <c r="AI40" s="61"/>
      <c r="AJ40" s="61"/>
      <c r="AK40" s="61"/>
      <c r="AL40" s="61"/>
      <c r="AM40" s="61"/>
      <c r="AN40" s="61"/>
      <c r="AO40" s="61"/>
      <c r="AP40" s="61"/>
      <c r="AQ40" s="61"/>
      <c r="AR40" s="59"/>
    </row>
    <row r="41" spans="2:56" s="3" customFormat="1" ht="14.45" customHeight="1">
      <c r="B41" s="62"/>
      <c r="C41" s="63" t="s">
        <v>15</v>
      </c>
      <c r="D41" s="64"/>
      <c r="E41" s="64"/>
      <c r="F41" s="64"/>
      <c r="G41" s="64"/>
      <c r="H41" s="64"/>
      <c r="I41" s="64"/>
      <c r="J41" s="64"/>
      <c r="K41" s="64"/>
      <c r="L41" s="64" t="str">
        <f>K5</f>
        <v>Be0120122016k</v>
      </c>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65"/>
    </row>
    <row r="42" spans="2:56" s="4" customFormat="1" ht="36.950000000000003" customHeight="1">
      <c r="B42" s="66"/>
      <c r="C42" s="67" t="s">
        <v>18</v>
      </c>
      <c r="D42" s="68"/>
      <c r="E42" s="68"/>
      <c r="F42" s="68"/>
      <c r="G42" s="68"/>
      <c r="H42" s="68"/>
      <c r="I42" s="68"/>
      <c r="J42" s="68"/>
      <c r="K42" s="68"/>
      <c r="L42" s="344" t="str">
        <f>K6</f>
        <v>Zbiroh - depozitář Zpč muzea v Plzni - rekonstrukce a nástavba objektu K</v>
      </c>
      <c r="M42" s="345"/>
      <c r="N42" s="345"/>
      <c r="O42" s="345"/>
      <c r="P42" s="345"/>
      <c r="Q42" s="345"/>
      <c r="R42" s="345"/>
      <c r="S42" s="345"/>
      <c r="T42" s="345"/>
      <c r="U42" s="345"/>
      <c r="V42" s="345"/>
      <c r="W42" s="345"/>
      <c r="X42" s="345"/>
      <c r="Y42" s="345"/>
      <c r="Z42" s="345"/>
      <c r="AA42" s="345"/>
      <c r="AB42" s="345"/>
      <c r="AC42" s="345"/>
      <c r="AD42" s="345"/>
      <c r="AE42" s="345"/>
      <c r="AF42" s="345"/>
      <c r="AG42" s="345"/>
      <c r="AH42" s="345"/>
      <c r="AI42" s="345"/>
      <c r="AJ42" s="345"/>
      <c r="AK42" s="345"/>
      <c r="AL42" s="345"/>
      <c r="AM42" s="345"/>
      <c r="AN42" s="345"/>
      <c r="AO42" s="345"/>
      <c r="AP42" s="68"/>
      <c r="AQ42" s="68"/>
      <c r="AR42" s="69"/>
    </row>
    <row r="43" spans="2:56" s="1" customFormat="1" ht="6.95" customHeight="1">
      <c r="B43" s="39"/>
      <c r="C43" s="61"/>
      <c r="D43" s="61"/>
      <c r="E43" s="61"/>
      <c r="F43" s="61"/>
      <c r="G43" s="61"/>
      <c r="H43" s="61"/>
      <c r="I43" s="61"/>
      <c r="J43" s="61"/>
      <c r="K43" s="61"/>
      <c r="L43" s="61"/>
      <c r="M43" s="61"/>
      <c r="N43" s="61"/>
      <c r="O43" s="61"/>
      <c r="P43" s="61"/>
      <c r="Q43" s="61"/>
      <c r="R43" s="61"/>
      <c r="S43" s="61"/>
      <c r="T43" s="61"/>
      <c r="U43" s="61"/>
      <c r="V43" s="61"/>
      <c r="W43" s="61"/>
      <c r="X43" s="61"/>
      <c r="Y43" s="61"/>
      <c r="Z43" s="61"/>
      <c r="AA43" s="61"/>
      <c r="AB43" s="61"/>
      <c r="AC43" s="61"/>
      <c r="AD43" s="61"/>
      <c r="AE43" s="61"/>
      <c r="AF43" s="61"/>
      <c r="AG43" s="61"/>
      <c r="AH43" s="61"/>
      <c r="AI43" s="61"/>
      <c r="AJ43" s="61"/>
      <c r="AK43" s="61"/>
      <c r="AL43" s="61"/>
      <c r="AM43" s="61"/>
      <c r="AN43" s="61"/>
      <c r="AO43" s="61"/>
      <c r="AP43" s="61"/>
      <c r="AQ43" s="61"/>
      <c r="AR43" s="59"/>
    </row>
    <row r="44" spans="2:56" s="1" customFormat="1">
      <c r="B44" s="39"/>
      <c r="C44" s="63" t="s">
        <v>25</v>
      </c>
      <c r="D44" s="61"/>
      <c r="E44" s="61"/>
      <c r="F44" s="61"/>
      <c r="G44" s="61"/>
      <c r="H44" s="61"/>
      <c r="I44" s="61"/>
      <c r="J44" s="61"/>
      <c r="K44" s="61"/>
      <c r="L44" s="70" t="str">
        <f>IF(K8="","",K8)</f>
        <v xml:space="preserve"> </v>
      </c>
      <c r="M44" s="61"/>
      <c r="N44" s="61"/>
      <c r="O44" s="61"/>
      <c r="P44" s="61"/>
      <c r="Q44" s="61"/>
      <c r="R44" s="61"/>
      <c r="S44" s="61"/>
      <c r="T44" s="61"/>
      <c r="U44" s="61"/>
      <c r="V44" s="61"/>
      <c r="W44" s="61"/>
      <c r="X44" s="61"/>
      <c r="Y44" s="61"/>
      <c r="Z44" s="61"/>
      <c r="AA44" s="61"/>
      <c r="AB44" s="61"/>
      <c r="AC44" s="61"/>
      <c r="AD44" s="61"/>
      <c r="AE44" s="61"/>
      <c r="AF44" s="61"/>
      <c r="AG44" s="61"/>
      <c r="AH44" s="61"/>
      <c r="AI44" s="63" t="s">
        <v>27</v>
      </c>
      <c r="AJ44" s="61"/>
      <c r="AK44" s="61"/>
      <c r="AL44" s="61"/>
      <c r="AM44" s="346" t="str">
        <f>IF(AN8= "","",AN8)</f>
        <v>14.12.2016</v>
      </c>
      <c r="AN44" s="346"/>
      <c r="AO44" s="61"/>
      <c r="AP44" s="61"/>
      <c r="AQ44" s="61"/>
      <c r="AR44" s="59"/>
    </row>
    <row r="45" spans="2:56" s="1" customFormat="1" ht="6.95" customHeight="1">
      <c r="B45" s="39"/>
      <c r="C45" s="61"/>
      <c r="D45" s="61"/>
      <c r="E45" s="61"/>
      <c r="F45" s="61"/>
      <c r="G45" s="61"/>
      <c r="H45" s="61"/>
      <c r="I45" s="61"/>
      <c r="J45" s="61"/>
      <c r="K45" s="61"/>
      <c r="L45" s="61"/>
      <c r="M45" s="61"/>
      <c r="N45" s="61"/>
      <c r="O45" s="61"/>
      <c r="P45" s="61"/>
      <c r="Q45" s="61"/>
      <c r="R45" s="61"/>
      <c r="S45" s="61"/>
      <c r="T45" s="61"/>
      <c r="U45" s="61"/>
      <c r="V45" s="61"/>
      <c r="W45" s="61"/>
      <c r="X45" s="61"/>
      <c r="Y45" s="61"/>
      <c r="Z45" s="61"/>
      <c r="AA45" s="61"/>
      <c r="AB45" s="61"/>
      <c r="AC45" s="61"/>
      <c r="AD45" s="61"/>
      <c r="AE45" s="61"/>
      <c r="AF45" s="61"/>
      <c r="AG45" s="61"/>
      <c r="AH45" s="61"/>
      <c r="AI45" s="61"/>
      <c r="AJ45" s="61"/>
      <c r="AK45" s="61"/>
      <c r="AL45" s="61"/>
      <c r="AM45" s="61"/>
      <c r="AN45" s="61"/>
      <c r="AO45" s="61"/>
      <c r="AP45" s="61"/>
      <c r="AQ45" s="61"/>
      <c r="AR45" s="59"/>
    </row>
    <row r="46" spans="2:56" s="1" customFormat="1">
      <c r="B46" s="39"/>
      <c r="C46" s="63" t="s">
        <v>31</v>
      </c>
      <c r="D46" s="61"/>
      <c r="E46" s="61"/>
      <c r="F46" s="61"/>
      <c r="G46" s="61"/>
      <c r="H46" s="61"/>
      <c r="I46" s="61"/>
      <c r="J46" s="61"/>
      <c r="K46" s="61"/>
      <c r="L46" s="64" t="str">
        <f>IF(E11= "","",E11)</f>
        <v>Zpč muzeum v Plzni, Kopeckého Sady 2, 301 00 Plzeň</v>
      </c>
      <c r="M46" s="61"/>
      <c r="N46" s="61"/>
      <c r="O46" s="61"/>
      <c r="P46" s="61"/>
      <c r="Q46" s="61"/>
      <c r="R46" s="61"/>
      <c r="S46" s="61"/>
      <c r="T46" s="61"/>
      <c r="U46" s="61"/>
      <c r="V46" s="61"/>
      <c r="W46" s="61"/>
      <c r="X46" s="61"/>
      <c r="Y46" s="61"/>
      <c r="Z46" s="61"/>
      <c r="AA46" s="61"/>
      <c r="AB46" s="61"/>
      <c r="AC46" s="61"/>
      <c r="AD46" s="61"/>
      <c r="AE46" s="61"/>
      <c r="AF46" s="61"/>
      <c r="AG46" s="61"/>
      <c r="AH46" s="61"/>
      <c r="AI46" s="63" t="s">
        <v>37</v>
      </c>
      <c r="AJ46" s="61"/>
      <c r="AK46" s="61"/>
      <c r="AL46" s="61"/>
      <c r="AM46" s="347" t="str">
        <f>IF(E17="","",E17)</f>
        <v>L.Beneda, Čižická 279, 332 09 Štěnovice</v>
      </c>
      <c r="AN46" s="347"/>
      <c r="AO46" s="347"/>
      <c r="AP46" s="347"/>
      <c r="AQ46" s="61"/>
      <c r="AR46" s="59"/>
      <c r="AS46" s="348" t="s">
        <v>58</v>
      </c>
      <c r="AT46" s="349"/>
      <c r="AU46" s="72"/>
      <c r="AV46" s="72"/>
      <c r="AW46" s="72"/>
      <c r="AX46" s="72"/>
      <c r="AY46" s="72"/>
      <c r="AZ46" s="72"/>
      <c r="BA46" s="72"/>
      <c r="BB46" s="72"/>
      <c r="BC46" s="72"/>
      <c r="BD46" s="73"/>
    </row>
    <row r="47" spans="2:56" s="1" customFormat="1">
      <c r="B47" s="39"/>
      <c r="C47" s="63" t="s">
        <v>35</v>
      </c>
      <c r="D47" s="61"/>
      <c r="E47" s="61"/>
      <c r="F47" s="61"/>
      <c r="G47" s="61"/>
      <c r="H47" s="61"/>
      <c r="I47" s="61"/>
      <c r="J47" s="61"/>
      <c r="K47" s="61"/>
      <c r="L47" s="64" t="str">
        <f>IF(E14= "Vyplň údaj","",E14)</f>
        <v/>
      </c>
      <c r="M47" s="61"/>
      <c r="N47" s="61"/>
      <c r="O47" s="61"/>
      <c r="P47" s="61"/>
      <c r="Q47" s="61"/>
      <c r="R47" s="61"/>
      <c r="S47" s="61"/>
      <c r="T47" s="61"/>
      <c r="U47" s="61"/>
      <c r="V47" s="61"/>
      <c r="W47" s="61"/>
      <c r="X47" s="61"/>
      <c r="Y47" s="61"/>
      <c r="Z47" s="61"/>
      <c r="AA47" s="61"/>
      <c r="AB47" s="61"/>
      <c r="AC47" s="61"/>
      <c r="AD47" s="61"/>
      <c r="AE47" s="61"/>
      <c r="AF47" s="61"/>
      <c r="AG47" s="61"/>
      <c r="AH47" s="61"/>
      <c r="AI47" s="61"/>
      <c r="AJ47" s="61"/>
      <c r="AK47" s="61"/>
      <c r="AL47" s="61"/>
      <c r="AM47" s="61"/>
      <c r="AN47" s="61"/>
      <c r="AO47" s="61"/>
      <c r="AP47" s="61"/>
      <c r="AQ47" s="61"/>
      <c r="AR47" s="59"/>
      <c r="AS47" s="350"/>
      <c r="AT47" s="351"/>
      <c r="AU47" s="74"/>
      <c r="AV47" s="74"/>
      <c r="AW47" s="74"/>
      <c r="AX47" s="74"/>
      <c r="AY47" s="74"/>
      <c r="AZ47" s="74"/>
      <c r="BA47" s="74"/>
      <c r="BB47" s="74"/>
      <c r="BC47" s="74"/>
      <c r="BD47" s="75"/>
    </row>
    <row r="48" spans="2:56" s="1" customFormat="1" ht="10.9" customHeight="1">
      <c r="B48" s="39"/>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61"/>
      <c r="AC48" s="61"/>
      <c r="AD48" s="61"/>
      <c r="AE48" s="61"/>
      <c r="AF48" s="61"/>
      <c r="AG48" s="61"/>
      <c r="AH48" s="61"/>
      <c r="AI48" s="61"/>
      <c r="AJ48" s="61"/>
      <c r="AK48" s="61"/>
      <c r="AL48" s="61"/>
      <c r="AM48" s="61"/>
      <c r="AN48" s="61"/>
      <c r="AO48" s="61"/>
      <c r="AP48" s="61"/>
      <c r="AQ48" s="61"/>
      <c r="AR48" s="59"/>
      <c r="AS48" s="352"/>
      <c r="AT48" s="353"/>
      <c r="AU48" s="40"/>
      <c r="AV48" s="40"/>
      <c r="AW48" s="40"/>
      <c r="AX48" s="40"/>
      <c r="AY48" s="40"/>
      <c r="AZ48" s="40"/>
      <c r="BA48" s="40"/>
      <c r="BB48" s="40"/>
      <c r="BC48" s="40"/>
      <c r="BD48" s="76"/>
    </row>
    <row r="49" spans="1:91" s="1" customFormat="1" ht="29.25" customHeight="1">
      <c r="B49" s="39"/>
      <c r="C49" s="354" t="s">
        <v>59</v>
      </c>
      <c r="D49" s="355"/>
      <c r="E49" s="355"/>
      <c r="F49" s="355"/>
      <c r="G49" s="355"/>
      <c r="H49" s="77"/>
      <c r="I49" s="356" t="s">
        <v>60</v>
      </c>
      <c r="J49" s="355"/>
      <c r="K49" s="355"/>
      <c r="L49" s="355"/>
      <c r="M49" s="355"/>
      <c r="N49" s="355"/>
      <c r="O49" s="355"/>
      <c r="P49" s="355"/>
      <c r="Q49" s="355"/>
      <c r="R49" s="355"/>
      <c r="S49" s="355"/>
      <c r="T49" s="355"/>
      <c r="U49" s="355"/>
      <c r="V49" s="355"/>
      <c r="W49" s="355"/>
      <c r="X49" s="355"/>
      <c r="Y49" s="355"/>
      <c r="Z49" s="355"/>
      <c r="AA49" s="355"/>
      <c r="AB49" s="355"/>
      <c r="AC49" s="355"/>
      <c r="AD49" s="355"/>
      <c r="AE49" s="355"/>
      <c r="AF49" s="355"/>
      <c r="AG49" s="357" t="s">
        <v>61</v>
      </c>
      <c r="AH49" s="355"/>
      <c r="AI49" s="355"/>
      <c r="AJ49" s="355"/>
      <c r="AK49" s="355"/>
      <c r="AL49" s="355"/>
      <c r="AM49" s="355"/>
      <c r="AN49" s="356" t="s">
        <v>62</v>
      </c>
      <c r="AO49" s="355"/>
      <c r="AP49" s="355"/>
      <c r="AQ49" s="78" t="s">
        <v>63</v>
      </c>
      <c r="AR49" s="59"/>
      <c r="AS49" s="79" t="s">
        <v>64</v>
      </c>
      <c r="AT49" s="80" t="s">
        <v>65</v>
      </c>
      <c r="AU49" s="80" t="s">
        <v>66</v>
      </c>
      <c r="AV49" s="80" t="s">
        <v>67</v>
      </c>
      <c r="AW49" s="80" t="s">
        <v>68</v>
      </c>
      <c r="AX49" s="80" t="s">
        <v>69</v>
      </c>
      <c r="AY49" s="80" t="s">
        <v>70</v>
      </c>
      <c r="AZ49" s="80" t="s">
        <v>71</v>
      </c>
      <c r="BA49" s="80" t="s">
        <v>72</v>
      </c>
      <c r="BB49" s="80" t="s">
        <v>73</v>
      </c>
      <c r="BC49" s="80" t="s">
        <v>74</v>
      </c>
      <c r="BD49" s="81" t="s">
        <v>75</v>
      </c>
    </row>
    <row r="50" spans="1:91" s="1" customFormat="1" ht="10.9" customHeight="1">
      <c r="B50" s="39"/>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c r="AK50" s="61"/>
      <c r="AL50" s="61"/>
      <c r="AM50" s="61"/>
      <c r="AN50" s="61"/>
      <c r="AO50" s="61"/>
      <c r="AP50" s="61"/>
      <c r="AQ50" s="61"/>
      <c r="AR50" s="59"/>
      <c r="AS50" s="82"/>
      <c r="AT50" s="83"/>
      <c r="AU50" s="83"/>
      <c r="AV50" s="83"/>
      <c r="AW50" s="83"/>
      <c r="AX50" s="83"/>
      <c r="AY50" s="83"/>
      <c r="AZ50" s="83"/>
      <c r="BA50" s="83"/>
      <c r="BB50" s="83"/>
      <c r="BC50" s="83"/>
      <c r="BD50" s="84"/>
    </row>
    <row r="51" spans="1:91" s="4" customFormat="1" ht="32.450000000000003" customHeight="1">
      <c r="B51" s="66"/>
      <c r="C51" s="85" t="s">
        <v>76</v>
      </c>
      <c r="D51" s="86"/>
      <c r="E51" s="86"/>
      <c r="F51" s="86"/>
      <c r="G51" s="86"/>
      <c r="H51" s="86"/>
      <c r="I51" s="86"/>
      <c r="J51" s="86"/>
      <c r="K51" s="86"/>
      <c r="L51" s="86"/>
      <c r="M51" s="86"/>
      <c r="N51" s="86"/>
      <c r="O51" s="86"/>
      <c r="P51" s="86"/>
      <c r="Q51" s="86"/>
      <c r="R51" s="86"/>
      <c r="S51" s="86"/>
      <c r="T51" s="86"/>
      <c r="U51" s="86"/>
      <c r="V51" s="86"/>
      <c r="W51" s="86"/>
      <c r="X51" s="86"/>
      <c r="Y51" s="86"/>
      <c r="Z51" s="86"/>
      <c r="AA51" s="86"/>
      <c r="AB51" s="86"/>
      <c r="AC51" s="86"/>
      <c r="AD51" s="86"/>
      <c r="AE51" s="86"/>
      <c r="AF51" s="86"/>
      <c r="AG51" s="361">
        <f>ROUND(SUM(AG52:AG53),2)</f>
        <v>0</v>
      </c>
      <c r="AH51" s="361"/>
      <c r="AI51" s="361"/>
      <c r="AJ51" s="361"/>
      <c r="AK51" s="361"/>
      <c r="AL51" s="361"/>
      <c r="AM51" s="361"/>
      <c r="AN51" s="362">
        <f>SUM(AG51,AT51)</f>
        <v>0</v>
      </c>
      <c r="AO51" s="362"/>
      <c r="AP51" s="362"/>
      <c r="AQ51" s="87" t="s">
        <v>22</v>
      </c>
      <c r="AR51" s="69"/>
      <c r="AS51" s="88">
        <f>ROUND(SUM(AS52:AS53),2)</f>
        <v>0</v>
      </c>
      <c r="AT51" s="89">
        <f>ROUND(SUM(AV51:AW51),2)</f>
        <v>0</v>
      </c>
      <c r="AU51" s="90">
        <f>ROUND(SUM(AU52:AU53),5)</f>
        <v>0</v>
      </c>
      <c r="AV51" s="89">
        <f>ROUND(AZ51*L26,2)</f>
        <v>0</v>
      </c>
      <c r="AW51" s="89">
        <f>ROUND(BA51*L27,2)</f>
        <v>0</v>
      </c>
      <c r="AX51" s="89">
        <f>ROUND(BB51*L26,2)</f>
        <v>0</v>
      </c>
      <c r="AY51" s="89">
        <f>ROUND(BC51*L27,2)</f>
        <v>0</v>
      </c>
      <c r="AZ51" s="89">
        <f>ROUND(SUM(AZ52:AZ53),2)</f>
        <v>0</v>
      </c>
      <c r="BA51" s="89">
        <f>ROUND(SUM(BA52:BA53),2)</f>
        <v>0</v>
      </c>
      <c r="BB51" s="89">
        <f>ROUND(SUM(BB52:BB53),2)</f>
        <v>0</v>
      </c>
      <c r="BC51" s="89">
        <f>ROUND(SUM(BC52:BC53),2)</f>
        <v>0</v>
      </c>
      <c r="BD51" s="91">
        <f>ROUND(SUM(BD52:BD53),2)</f>
        <v>0</v>
      </c>
      <c r="BS51" s="92" t="s">
        <v>77</v>
      </c>
      <c r="BT51" s="92" t="s">
        <v>78</v>
      </c>
      <c r="BU51" s="93" t="s">
        <v>79</v>
      </c>
      <c r="BV51" s="92" t="s">
        <v>80</v>
      </c>
      <c r="BW51" s="92" t="s">
        <v>7</v>
      </c>
      <c r="BX51" s="92" t="s">
        <v>81</v>
      </c>
      <c r="CL51" s="92" t="s">
        <v>22</v>
      </c>
    </row>
    <row r="52" spans="1:91" s="5" customFormat="1" ht="22.5" customHeight="1">
      <c r="A52" s="94" t="s">
        <v>82</v>
      </c>
      <c r="B52" s="95"/>
      <c r="C52" s="96"/>
      <c r="D52" s="360" t="s">
        <v>83</v>
      </c>
      <c r="E52" s="360"/>
      <c r="F52" s="360"/>
      <c r="G52" s="360"/>
      <c r="H52" s="360"/>
      <c r="I52" s="97"/>
      <c r="J52" s="360" t="s">
        <v>84</v>
      </c>
      <c r="K52" s="360"/>
      <c r="L52" s="360"/>
      <c r="M52" s="360"/>
      <c r="N52" s="360"/>
      <c r="O52" s="360"/>
      <c r="P52" s="360"/>
      <c r="Q52" s="360"/>
      <c r="R52" s="360"/>
      <c r="S52" s="360"/>
      <c r="T52" s="360"/>
      <c r="U52" s="360"/>
      <c r="V52" s="360"/>
      <c r="W52" s="360"/>
      <c r="X52" s="360"/>
      <c r="Y52" s="360"/>
      <c r="Z52" s="360"/>
      <c r="AA52" s="360"/>
      <c r="AB52" s="360"/>
      <c r="AC52" s="360"/>
      <c r="AD52" s="360"/>
      <c r="AE52" s="360"/>
      <c r="AF52" s="360"/>
      <c r="AG52" s="358">
        <f>'01 - Stavební objekt'!J27</f>
        <v>0</v>
      </c>
      <c r="AH52" s="359"/>
      <c r="AI52" s="359"/>
      <c r="AJ52" s="359"/>
      <c r="AK52" s="359"/>
      <c r="AL52" s="359"/>
      <c r="AM52" s="359"/>
      <c r="AN52" s="358">
        <f>SUM(AG52,AT52)</f>
        <v>0</v>
      </c>
      <c r="AO52" s="359"/>
      <c r="AP52" s="359"/>
      <c r="AQ52" s="98" t="s">
        <v>85</v>
      </c>
      <c r="AR52" s="99"/>
      <c r="AS52" s="100">
        <v>0</v>
      </c>
      <c r="AT52" s="101">
        <f>ROUND(SUM(AV52:AW52),2)</f>
        <v>0</v>
      </c>
      <c r="AU52" s="102">
        <f>'01 - Stavební objekt'!P123</f>
        <v>0</v>
      </c>
      <c r="AV52" s="101">
        <f>'01 - Stavební objekt'!J30</f>
        <v>0</v>
      </c>
      <c r="AW52" s="101">
        <f>'01 - Stavební objekt'!J31</f>
        <v>0</v>
      </c>
      <c r="AX52" s="101">
        <f>'01 - Stavební objekt'!J32</f>
        <v>0</v>
      </c>
      <c r="AY52" s="101">
        <f>'01 - Stavební objekt'!J33</f>
        <v>0</v>
      </c>
      <c r="AZ52" s="101">
        <f>'01 - Stavební objekt'!F30</f>
        <v>0</v>
      </c>
      <c r="BA52" s="101">
        <f>'01 - Stavební objekt'!F31</f>
        <v>0</v>
      </c>
      <c r="BB52" s="101">
        <f>'01 - Stavební objekt'!F32</f>
        <v>0</v>
      </c>
      <c r="BC52" s="101">
        <f>'01 - Stavební objekt'!F33</f>
        <v>0</v>
      </c>
      <c r="BD52" s="103">
        <f>'01 - Stavební objekt'!F34</f>
        <v>0</v>
      </c>
      <c r="BT52" s="104" t="s">
        <v>24</v>
      </c>
      <c r="BV52" s="104" t="s">
        <v>80</v>
      </c>
      <c r="BW52" s="104" t="s">
        <v>86</v>
      </c>
      <c r="BX52" s="104" t="s">
        <v>7</v>
      </c>
      <c r="CL52" s="104" t="s">
        <v>22</v>
      </c>
      <c r="CM52" s="104" t="s">
        <v>87</v>
      </c>
    </row>
    <row r="53" spans="1:91" s="5" customFormat="1" ht="22.5" customHeight="1">
      <c r="A53" s="94" t="s">
        <v>82</v>
      </c>
      <c r="B53" s="95"/>
      <c r="C53" s="96"/>
      <c r="D53" s="360" t="s">
        <v>88</v>
      </c>
      <c r="E53" s="360"/>
      <c r="F53" s="360"/>
      <c r="G53" s="360"/>
      <c r="H53" s="360"/>
      <c r="I53" s="97"/>
      <c r="J53" s="360" t="s">
        <v>89</v>
      </c>
      <c r="K53" s="360"/>
      <c r="L53" s="360"/>
      <c r="M53" s="360"/>
      <c r="N53" s="360"/>
      <c r="O53" s="360"/>
      <c r="P53" s="360"/>
      <c r="Q53" s="360"/>
      <c r="R53" s="360"/>
      <c r="S53" s="360"/>
      <c r="T53" s="360"/>
      <c r="U53" s="360"/>
      <c r="V53" s="360"/>
      <c r="W53" s="360"/>
      <c r="X53" s="360"/>
      <c r="Y53" s="360"/>
      <c r="Z53" s="360"/>
      <c r="AA53" s="360"/>
      <c r="AB53" s="360"/>
      <c r="AC53" s="360"/>
      <c r="AD53" s="360"/>
      <c r="AE53" s="360"/>
      <c r="AF53" s="360"/>
      <c r="AG53" s="358">
        <f>'02 - Vedlejší a ostatní n...'!J27</f>
        <v>0</v>
      </c>
      <c r="AH53" s="359"/>
      <c r="AI53" s="359"/>
      <c r="AJ53" s="359"/>
      <c r="AK53" s="359"/>
      <c r="AL53" s="359"/>
      <c r="AM53" s="359"/>
      <c r="AN53" s="358">
        <f>SUM(AG53,AT53)</f>
        <v>0</v>
      </c>
      <c r="AO53" s="359"/>
      <c r="AP53" s="359"/>
      <c r="AQ53" s="98" t="s">
        <v>90</v>
      </c>
      <c r="AR53" s="99"/>
      <c r="AS53" s="105">
        <v>0</v>
      </c>
      <c r="AT53" s="106">
        <f>ROUND(SUM(AV53:AW53),2)</f>
        <v>0</v>
      </c>
      <c r="AU53" s="107">
        <f>'02 - Vedlejší a ostatní n...'!P77</f>
        <v>0</v>
      </c>
      <c r="AV53" s="106">
        <f>'02 - Vedlejší a ostatní n...'!J30</f>
        <v>0</v>
      </c>
      <c r="AW53" s="106">
        <f>'02 - Vedlejší a ostatní n...'!J31</f>
        <v>0</v>
      </c>
      <c r="AX53" s="106">
        <f>'02 - Vedlejší a ostatní n...'!J32</f>
        <v>0</v>
      </c>
      <c r="AY53" s="106">
        <f>'02 - Vedlejší a ostatní n...'!J33</f>
        <v>0</v>
      </c>
      <c r="AZ53" s="106">
        <f>'02 - Vedlejší a ostatní n...'!F30</f>
        <v>0</v>
      </c>
      <c r="BA53" s="106">
        <f>'02 - Vedlejší a ostatní n...'!F31</f>
        <v>0</v>
      </c>
      <c r="BB53" s="106">
        <f>'02 - Vedlejší a ostatní n...'!F32</f>
        <v>0</v>
      </c>
      <c r="BC53" s="106">
        <f>'02 - Vedlejší a ostatní n...'!F33</f>
        <v>0</v>
      </c>
      <c r="BD53" s="108">
        <f>'02 - Vedlejší a ostatní n...'!F34</f>
        <v>0</v>
      </c>
      <c r="BT53" s="104" t="s">
        <v>24</v>
      </c>
      <c r="BV53" s="104" t="s">
        <v>80</v>
      </c>
      <c r="BW53" s="104" t="s">
        <v>91</v>
      </c>
      <c r="BX53" s="104" t="s">
        <v>7</v>
      </c>
      <c r="CL53" s="104" t="s">
        <v>22</v>
      </c>
      <c r="CM53" s="104" t="s">
        <v>87</v>
      </c>
    </row>
    <row r="54" spans="1:91" s="1" customFormat="1" ht="30" customHeight="1">
      <c r="B54" s="39"/>
      <c r="C54" s="61"/>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c r="AK54" s="61"/>
      <c r="AL54" s="61"/>
      <c r="AM54" s="61"/>
      <c r="AN54" s="61"/>
      <c r="AO54" s="61"/>
      <c r="AP54" s="61"/>
      <c r="AQ54" s="61"/>
      <c r="AR54" s="59"/>
    </row>
    <row r="55" spans="1:91" s="1" customFormat="1" ht="6.95" customHeight="1">
      <c r="B55" s="54"/>
      <c r="C55" s="55"/>
      <c r="D55" s="55"/>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5"/>
      <c r="AL55" s="55"/>
      <c r="AM55" s="55"/>
      <c r="AN55" s="55"/>
      <c r="AO55" s="55"/>
      <c r="AP55" s="55"/>
      <c r="AQ55" s="55"/>
      <c r="AR55" s="59"/>
    </row>
  </sheetData>
  <sheetProtection password="CC35" sheet="1" objects="1" scenarios="1" formatCells="0" formatColumns="0" formatRows="0" sort="0" autoFilter="0"/>
  <mergeCells count="45">
    <mergeCell ref="AG51:AM51"/>
    <mergeCell ref="AN51:AP51"/>
    <mergeCell ref="AR2:BE2"/>
    <mergeCell ref="AN52:AP52"/>
    <mergeCell ref="AG52:AM52"/>
    <mergeCell ref="D52:H52"/>
    <mergeCell ref="J52:AF52"/>
    <mergeCell ref="AN53:AP53"/>
    <mergeCell ref="AG53:AM53"/>
    <mergeCell ref="D53:H53"/>
    <mergeCell ref="J53:AF53"/>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2" location="'01 - Stavební objekt'!C2" display="/"/>
    <hyperlink ref="A53" location="'02 - Vedlejší a ostatní n...'!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sheetPr>
    <pageSetUpPr fitToPage="1"/>
  </sheetPr>
  <dimension ref="A1:BR1713"/>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9"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9"/>
      <c r="B1" s="110"/>
      <c r="C1" s="110"/>
      <c r="D1" s="111" t="s">
        <v>1</v>
      </c>
      <c r="E1" s="110"/>
      <c r="F1" s="112" t="s">
        <v>92</v>
      </c>
      <c r="G1" s="371" t="s">
        <v>93</v>
      </c>
      <c r="H1" s="371"/>
      <c r="I1" s="113"/>
      <c r="J1" s="112" t="s">
        <v>94</v>
      </c>
      <c r="K1" s="111" t="s">
        <v>95</v>
      </c>
      <c r="L1" s="112" t="s">
        <v>96</v>
      </c>
      <c r="M1" s="112"/>
      <c r="N1" s="112"/>
      <c r="O1" s="112"/>
      <c r="P1" s="112"/>
      <c r="Q1" s="112"/>
      <c r="R1" s="112"/>
      <c r="S1" s="112"/>
      <c r="T1" s="112"/>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c r="L2" s="363"/>
      <c r="M2" s="363"/>
      <c r="N2" s="363"/>
      <c r="O2" s="363"/>
      <c r="P2" s="363"/>
      <c r="Q2" s="363"/>
      <c r="R2" s="363"/>
      <c r="S2" s="363"/>
      <c r="T2" s="363"/>
      <c r="U2" s="363"/>
      <c r="V2" s="363"/>
      <c r="AT2" s="22" t="s">
        <v>86</v>
      </c>
    </row>
    <row r="3" spans="1:70" ht="6.95" customHeight="1">
      <c r="B3" s="23"/>
      <c r="C3" s="24"/>
      <c r="D3" s="24"/>
      <c r="E3" s="24"/>
      <c r="F3" s="24"/>
      <c r="G3" s="24"/>
      <c r="H3" s="24"/>
      <c r="I3" s="114"/>
      <c r="J3" s="24"/>
      <c r="K3" s="25"/>
      <c r="AT3" s="22" t="s">
        <v>87</v>
      </c>
    </row>
    <row r="4" spans="1:70" ht="36.950000000000003" customHeight="1">
      <c r="B4" s="26"/>
      <c r="C4" s="27"/>
      <c r="D4" s="28" t="s">
        <v>97</v>
      </c>
      <c r="E4" s="27"/>
      <c r="F4" s="27"/>
      <c r="G4" s="27"/>
      <c r="H4" s="27"/>
      <c r="I4" s="115"/>
      <c r="J4" s="27"/>
      <c r="K4" s="29"/>
      <c r="M4" s="30" t="s">
        <v>12</v>
      </c>
      <c r="AT4" s="22" t="s">
        <v>6</v>
      </c>
    </row>
    <row r="5" spans="1:70" ht="6.95" customHeight="1">
      <c r="B5" s="26"/>
      <c r="C5" s="27"/>
      <c r="D5" s="27"/>
      <c r="E5" s="27"/>
      <c r="F5" s="27"/>
      <c r="G5" s="27"/>
      <c r="H5" s="27"/>
      <c r="I5" s="115"/>
      <c r="J5" s="27"/>
      <c r="K5" s="29"/>
    </row>
    <row r="6" spans="1:70">
      <c r="B6" s="26"/>
      <c r="C6" s="27"/>
      <c r="D6" s="35" t="s">
        <v>18</v>
      </c>
      <c r="E6" s="27"/>
      <c r="F6" s="27"/>
      <c r="G6" s="27"/>
      <c r="H6" s="27"/>
      <c r="I6" s="115"/>
      <c r="J6" s="27"/>
      <c r="K6" s="29"/>
    </row>
    <row r="7" spans="1:70" ht="22.5" customHeight="1">
      <c r="B7" s="26"/>
      <c r="C7" s="27"/>
      <c r="D7" s="27"/>
      <c r="E7" s="364" t="str">
        <f>'Rekapitulace stavby'!K6</f>
        <v>Zbiroh - depozitář Zpč muzea v Plzni - rekonstrukce a nástavba objektu K</v>
      </c>
      <c r="F7" s="365"/>
      <c r="G7" s="365"/>
      <c r="H7" s="365"/>
      <c r="I7" s="115"/>
      <c r="J7" s="27"/>
      <c r="K7" s="29"/>
    </row>
    <row r="8" spans="1:70" s="1" customFormat="1">
      <c r="B8" s="39"/>
      <c r="C8" s="40"/>
      <c r="D8" s="35" t="s">
        <v>98</v>
      </c>
      <c r="E8" s="40"/>
      <c r="F8" s="40"/>
      <c r="G8" s="40"/>
      <c r="H8" s="40"/>
      <c r="I8" s="116"/>
      <c r="J8" s="40"/>
      <c r="K8" s="43"/>
    </row>
    <row r="9" spans="1:70" s="1" customFormat="1" ht="36.950000000000003" customHeight="1">
      <c r="B9" s="39"/>
      <c r="C9" s="40"/>
      <c r="D9" s="40"/>
      <c r="E9" s="366" t="s">
        <v>99</v>
      </c>
      <c r="F9" s="367"/>
      <c r="G9" s="367"/>
      <c r="H9" s="367"/>
      <c r="I9" s="116"/>
      <c r="J9" s="40"/>
      <c r="K9" s="43"/>
    </row>
    <row r="10" spans="1:70" s="1" customFormat="1" ht="13.5">
      <c r="B10" s="39"/>
      <c r="C10" s="40"/>
      <c r="D10" s="40"/>
      <c r="E10" s="40"/>
      <c r="F10" s="40"/>
      <c r="G10" s="40"/>
      <c r="H10" s="40"/>
      <c r="I10" s="116"/>
      <c r="J10" s="40"/>
      <c r="K10" s="43"/>
    </row>
    <row r="11" spans="1:70" s="1" customFormat="1" ht="14.45" customHeight="1">
      <c r="B11" s="39"/>
      <c r="C11" s="40"/>
      <c r="D11" s="35" t="s">
        <v>21</v>
      </c>
      <c r="E11" s="40"/>
      <c r="F11" s="33" t="s">
        <v>22</v>
      </c>
      <c r="G11" s="40"/>
      <c r="H11" s="40"/>
      <c r="I11" s="117" t="s">
        <v>23</v>
      </c>
      <c r="J11" s="33" t="s">
        <v>22</v>
      </c>
      <c r="K11" s="43"/>
    </row>
    <row r="12" spans="1:70" s="1" customFormat="1" ht="14.45" customHeight="1">
      <c r="B12" s="39"/>
      <c r="C12" s="40"/>
      <c r="D12" s="35" t="s">
        <v>25</v>
      </c>
      <c r="E12" s="40"/>
      <c r="F12" s="33" t="s">
        <v>26</v>
      </c>
      <c r="G12" s="40"/>
      <c r="H12" s="40"/>
      <c r="I12" s="117" t="s">
        <v>27</v>
      </c>
      <c r="J12" s="118" t="str">
        <f>'Rekapitulace stavby'!AN8</f>
        <v>14.12.2016</v>
      </c>
      <c r="K12" s="43"/>
    </row>
    <row r="13" spans="1:70" s="1" customFormat="1" ht="10.9" customHeight="1">
      <c r="B13" s="39"/>
      <c r="C13" s="40"/>
      <c r="D13" s="40"/>
      <c r="E13" s="40"/>
      <c r="F13" s="40"/>
      <c r="G13" s="40"/>
      <c r="H13" s="40"/>
      <c r="I13" s="116"/>
      <c r="J13" s="40"/>
      <c r="K13" s="43"/>
    </row>
    <row r="14" spans="1:70" s="1" customFormat="1" ht="14.45" customHeight="1">
      <c r="B14" s="39"/>
      <c r="C14" s="40"/>
      <c r="D14" s="35" t="s">
        <v>31</v>
      </c>
      <c r="E14" s="40"/>
      <c r="F14" s="40"/>
      <c r="G14" s="40"/>
      <c r="H14" s="40"/>
      <c r="I14" s="117" t="s">
        <v>32</v>
      </c>
      <c r="J14" s="33" t="s">
        <v>22</v>
      </c>
      <c r="K14" s="43"/>
    </row>
    <row r="15" spans="1:70" s="1" customFormat="1" ht="18" customHeight="1">
      <c r="B15" s="39"/>
      <c r="C15" s="40"/>
      <c r="D15" s="40"/>
      <c r="E15" s="33" t="s">
        <v>33</v>
      </c>
      <c r="F15" s="40"/>
      <c r="G15" s="40"/>
      <c r="H15" s="40"/>
      <c r="I15" s="117" t="s">
        <v>34</v>
      </c>
      <c r="J15" s="33" t="s">
        <v>22</v>
      </c>
      <c r="K15" s="43"/>
    </row>
    <row r="16" spans="1:70" s="1" customFormat="1" ht="6.95" customHeight="1">
      <c r="B16" s="39"/>
      <c r="C16" s="40"/>
      <c r="D16" s="40"/>
      <c r="E16" s="40"/>
      <c r="F16" s="40"/>
      <c r="G16" s="40"/>
      <c r="H16" s="40"/>
      <c r="I16" s="116"/>
      <c r="J16" s="40"/>
      <c r="K16" s="43"/>
    </row>
    <row r="17" spans="2:11" s="1" customFormat="1" ht="14.45" customHeight="1">
      <c r="B17" s="39"/>
      <c r="C17" s="40"/>
      <c r="D17" s="35" t="s">
        <v>35</v>
      </c>
      <c r="E17" s="40"/>
      <c r="F17" s="40"/>
      <c r="G17" s="40"/>
      <c r="H17" s="40"/>
      <c r="I17" s="117" t="s">
        <v>32</v>
      </c>
      <c r="J17" s="33" t="str">
        <f>IF('Rekapitulace stavby'!AN13="Vyplň údaj","",IF('Rekapitulace stavby'!AN13="","",'Rekapitulace stavby'!AN13))</f>
        <v/>
      </c>
      <c r="K17" s="43"/>
    </row>
    <row r="18" spans="2:11" s="1" customFormat="1" ht="18" customHeight="1">
      <c r="B18" s="39"/>
      <c r="C18" s="40"/>
      <c r="D18" s="40"/>
      <c r="E18" s="33" t="str">
        <f>IF('Rekapitulace stavby'!E14="Vyplň údaj","",IF('Rekapitulace stavby'!E14="","",'Rekapitulace stavby'!E14))</f>
        <v/>
      </c>
      <c r="F18" s="40"/>
      <c r="G18" s="40"/>
      <c r="H18" s="40"/>
      <c r="I18" s="117" t="s">
        <v>34</v>
      </c>
      <c r="J18" s="33" t="str">
        <f>IF('Rekapitulace stavby'!AN14="Vyplň údaj","",IF('Rekapitulace stavby'!AN14="","",'Rekapitulace stavby'!AN14))</f>
        <v/>
      </c>
      <c r="K18" s="43"/>
    </row>
    <row r="19" spans="2:11" s="1" customFormat="1" ht="6.95" customHeight="1">
      <c r="B19" s="39"/>
      <c r="C19" s="40"/>
      <c r="D19" s="40"/>
      <c r="E19" s="40"/>
      <c r="F19" s="40"/>
      <c r="G19" s="40"/>
      <c r="H19" s="40"/>
      <c r="I19" s="116"/>
      <c r="J19" s="40"/>
      <c r="K19" s="43"/>
    </row>
    <row r="20" spans="2:11" s="1" customFormat="1" ht="14.45" customHeight="1">
      <c r="B20" s="39"/>
      <c r="C20" s="40"/>
      <c r="D20" s="35" t="s">
        <v>37</v>
      </c>
      <c r="E20" s="40"/>
      <c r="F20" s="40"/>
      <c r="G20" s="40"/>
      <c r="H20" s="40"/>
      <c r="I20" s="117" t="s">
        <v>32</v>
      </c>
      <c r="J20" s="33" t="s">
        <v>38</v>
      </c>
      <c r="K20" s="43"/>
    </row>
    <row r="21" spans="2:11" s="1" customFormat="1" ht="18" customHeight="1">
      <c r="B21" s="39"/>
      <c r="C21" s="40"/>
      <c r="D21" s="40"/>
      <c r="E21" s="33" t="s">
        <v>39</v>
      </c>
      <c r="F21" s="40"/>
      <c r="G21" s="40"/>
      <c r="H21" s="40"/>
      <c r="I21" s="117" t="s">
        <v>34</v>
      </c>
      <c r="J21" s="33" t="s">
        <v>40</v>
      </c>
      <c r="K21" s="43"/>
    </row>
    <row r="22" spans="2:11" s="1" customFormat="1" ht="6.95" customHeight="1">
      <c r="B22" s="39"/>
      <c r="C22" s="40"/>
      <c r="D22" s="40"/>
      <c r="E22" s="40"/>
      <c r="F22" s="40"/>
      <c r="G22" s="40"/>
      <c r="H22" s="40"/>
      <c r="I22" s="116"/>
      <c r="J22" s="40"/>
      <c r="K22" s="43"/>
    </row>
    <row r="23" spans="2:11" s="1" customFormat="1" ht="14.45" customHeight="1">
      <c r="B23" s="39"/>
      <c r="C23" s="40"/>
      <c r="D23" s="35" t="s">
        <v>42</v>
      </c>
      <c r="E23" s="40"/>
      <c r="F23" s="40"/>
      <c r="G23" s="40"/>
      <c r="H23" s="40"/>
      <c r="I23" s="116"/>
      <c r="J23" s="40"/>
      <c r="K23" s="43"/>
    </row>
    <row r="24" spans="2:11" s="6" customFormat="1" ht="63" customHeight="1">
      <c r="B24" s="119"/>
      <c r="C24" s="120"/>
      <c r="D24" s="120"/>
      <c r="E24" s="333" t="s">
        <v>43</v>
      </c>
      <c r="F24" s="333"/>
      <c r="G24" s="333"/>
      <c r="H24" s="333"/>
      <c r="I24" s="121"/>
      <c r="J24" s="120"/>
      <c r="K24" s="122"/>
    </row>
    <row r="25" spans="2:11" s="1" customFormat="1" ht="6.95" customHeight="1">
      <c r="B25" s="39"/>
      <c r="C25" s="40"/>
      <c r="D25" s="40"/>
      <c r="E25" s="40"/>
      <c r="F25" s="40"/>
      <c r="G25" s="40"/>
      <c r="H25" s="40"/>
      <c r="I25" s="116"/>
      <c r="J25" s="40"/>
      <c r="K25" s="43"/>
    </row>
    <row r="26" spans="2:11" s="1" customFormat="1" ht="6.95" customHeight="1">
      <c r="B26" s="39"/>
      <c r="C26" s="40"/>
      <c r="D26" s="83"/>
      <c r="E26" s="83"/>
      <c r="F26" s="83"/>
      <c r="G26" s="83"/>
      <c r="H26" s="83"/>
      <c r="I26" s="123"/>
      <c r="J26" s="83"/>
      <c r="K26" s="124"/>
    </row>
    <row r="27" spans="2:11" s="1" customFormat="1" ht="25.35" customHeight="1">
      <c r="B27" s="39"/>
      <c r="C27" s="40"/>
      <c r="D27" s="125" t="s">
        <v>44</v>
      </c>
      <c r="E27" s="40"/>
      <c r="F27" s="40"/>
      <c r="G27" s="40"/>
      <c r="H27" s="40"/>
      <c r="I27" s="116"/>
      <c r="J27" s="126">
        <f>ROUND(J123,2)</f>
        <v>0</v>
      </c>
      <c r="K27" s="43"/>
    </row>
    <row r="28" spans="2:11" s="1" customFormat="1" ht="6.95" customHeight="1">
      <c r="B28" s="39"/>
      <c r="C28" s="40"/>
      <c r="D28" s="83"/>
      <c r="E28" s="83"/>
      <c r="F28" s="83"/>
      <c r="G28" s="83"/>
      <c r="H28" s="83"/>
      <c r="I28" s="123"/>
      <c r="J28" s="83"/>
      <c r="K28" s="124"/>
    </row>
    <row r="29" spans="2:11" s="1" customFormat="1" ht="14.45" customHeight="1">
      <c r="B29" s="39"/>
      <c r="C29" s="40"/>
      <c r="D29" s="40"/>
      <c r="E29" s="40"/>
      <c r="F29" s="44" t="s">
        <v>46</v>
      </c>
      <c r="G29" s="40"/>
      <c r="H29" s="40"/>
      <c r="I29" s="127" t="s">
        <v>45</v>
      </c>
      <c r="J29" s="44" t="s">
        <v>47</v>
      </c>
      <c r="K29" s="43"/>
    </row>
    <row r="30" spans="2:11" s="1" customFormat="1" ht="14.45" customHeight="1">
      <c r="B30" s="39"/>
      <c r="C30" s="40"/>
      <c r="D30" s="47" t="s">
        <v>48</v>
      </c>
      <c r="E30" s="47" t="s">
        <v>49</v>
      </c>
      <c r="F30" s="128">
        <f>ROUND(SUM(BE123:BE1712), 2)</f>
        <v>0</v>
      </c>
      <c r="G30" s="40"/>
      <c r="H30" s="40"/>
      <c r="I30" s="129">
        <v>0.21</v>
      </c>
      <c r="J30" s="128">
        <f>ROUND(ROUND((SUM(BE123:BE1712)), 2)*I30, 2)</f>
        <v>0</v>
      </c>
      <c r="K30" s="43"/>
    </row>
    <row r="31" spans="2:11" s="1" customFormat="1" ht="14.45" customHeight="1">
      <c r="B31" s="39"/>
      <c r="C31" s="40"/>
      <c r="D31" s="40"/>
      <c r="E31" s="47" t="s">
        <v>50</v>
      </c>
      <c r="F31" s="128">
        <f>ROUND(SUM(BF123:BF1712), 2)</f>
        <v>0</v>
      </c>
      <c r="G31" s="40"/>
      <c r="H31" s="40"/>
      <c r="I31" s="129">
        <v>0.15</v>
      </c>
      <c r="J31" s="128">
        <f>ROUND(ROUND((SUM(BF123:BF1712)), 2)*I31, 2)</f>
        <v>0</v>
      </c>
      <c r="K31" s="43"/>
    </row>
    <row r="32" spans="2:11" s="1" customFormat="1" ht="14.45" hidden="1" customHeight="1">
      <c r="B32" s="39"/>
      <c r="C32" s="40"/>
      <c r="D32" s="40"/>
      <c r="E32" s="47" t="s">
        <v>51</v>
      </c>
      <c r="F32" s="128">
        <f>ROUND(SUM(BG123:BG1712), 2)</f>
        <v>0</v>
      </c>
      <c r="G32" s="40"/>
      <c r="H32" s="40"/>
      <c r="I32" s="129">
        <v>0.21</v>
      </c>
      <c r="J32" s="128">
        <v>0</v>
      </c>
      <c r="K32" s="43"/>
    </row>
    <row r="33" spans="2:11" s="1" customFormat="1" ht="14.45" hidden="1" customHeight="1">
      <c r="B33" s="39"/>
      <c r="C33" s="40"/>
      <c r="D33" s="40"/>
      <c r="E33" s="47" t="s">
        <v>52</v>
      </c>
      <c r="F33" s="128">
        <f>ROUND(SUM(BH123:BH1712), 2)</f>
        <v>0</v>
      </c>
      <c r="G33" s="40"/>
      <c r="H33" s="40"/>
      <c r="I33" s="129">
        <v>0.15</v>
      </c>
      <c r="J33" s="128">
        <v>0</v>
      </c>
      <c r="K33" s="43"/>
    </row>
    <row r="34" spans="2:11" s="1" customFormat="1" ht="14.45" hidden="1" customHeight="1">
      <c r="B34" s="39"/>
      <c r="C34" s="40"/>
      <c r="D34" s="40"/>
      <c r="E34" s="47" t="s">
        <v>53</v>
      </c>
      <c r="F34" s="128">
        <f>ROUND(SUM(BI123:BI1712), 2)</f>
        <v>0</v>
      </c>
      <c r="G34" s="40"/>
      <c r="H34" s="40"/>
      <c r="I34" s="129">
        <v>0</v>
      </c>
      <c r="J34" s="128">
        <v>0</v>
      </c>
      <c r="K34" s="43"/>
    </row>
    <row r="35" spans="2:11" s="1" customFormat="1" ht="6.95" customHeight="1">
      <c r="B35" s="39"/>
      <c r="C35" s="40"/>
      <c r="D35" s="40"/>
      <c r="E35" s="40"/>
      <c r="F35" s="40"/>
      <c r="G35" s="40"/>
      <c r="H35" s="40"/>
      <c r="I35" s="116"/>
      <c r="J35" s="40"/>
      <c r="K35" s="43"/>
    </row>
    <row r="36" spans="2:11" s="1" customFormat="1" ht="25.35" customHeight="1">
      <c r="B36" s="39"/>
      <c r="C36" s="130"/>
      <c r="D36" s="131" t="s">
        <v>54</v>
      </c>
      <c r="E36" s="77"/>
      <c r="F36" s="77"/>
      <c r="G36" s="132" t="s">
        <v>55</v>
      </c>
      <c r="H36" s="133" t="s">
        <v>56</v>
      </c>
      <c r="I36" s="134"/>
      <c r="J36" s="135">
        <f>SUM(J27:J34)</f>
        <v>0</v>
      </c>
      <c r="K36" s="136"/>
    </row>
    <row r="37" spans="2:11" s="1" customFormat="1" ht="14.45" customHeight="1">
      <c r="B37" s="54"/>
      <c r="C37" s="55"/>
      <c r="D37" s="55"/>
      <c r="E37" s="55"/>
      <c r="F37" s="55"/>
      <c r="G37" s="55"/>
      <c r="H37" s="55"/>
      <c r="I37" s="137"/>
      <c r="J37" s="55"/>
      <c r="K37" s="56"/>
    </row>
    <row r="41" spans="2:11" s="1" customFormat="1" ht="6.95" customHeight="1">
      <c r="B41" s="138"/>
      <c r="C41" s="139"/>
      <c r="D41" s="139"/>
      <c r="E41" s="139"/>
      <c r="F41" s="139"/>
      <c r="G41" s="139"/>
      <c r="H41" s="139"/>
      <c r="I41" s="140"/>
      <c r="J41" s="139"/>
      <c r="K41" s="141"/>
    </row>
    <row r="42" spans="2:11" s="1" customFormat="1" ht="36.950000000000003" customHeight="1">
      <c r="B42" s="39"/>
      <c r="C42" s="28" t="s">
        <v>100</v>
      </c>
      <c r="D42" s="40"/>
      <c r="E42" s="40"/>
      <c r="F42" s="40"/>
      <c r="G42" s="40"/>
      <c r="H42" s="40"/>
      <c r="I42" s="116"/>
      <c r="J42" s="40"/>
      <c r="K42" s="43"/>
    </row>
    <row r="43" spans="2:11" s="1" customFormat="1" ht="6.95" customHeight="1">
      <c r="B43" s="39"/>
      <c r="C43" s="40"/>
      <c r="D43" s="40"/>
      <c r="E43" s="40"/>
      <c r="F43" s="40"/>
      <c r="G43" s="40"/>
      <c r="H43" s="40"/>
      <c r="I43" s="116"/>
      <c r="J43" s="40"/>
      <c r="K43" s="43"/>
    </row>
    <row r="44" spans="2:11" s="1" customFormat="1" ht="14.45" customHeight="1">
      <c r="B44" s="39"/>
      <c r="C44" s="35" t="s">
        <v>18</v>
      </c>
      <c r="D44" s="40"/>
      <c r="E44" s="40"/>
      <c r="F44" s="40"/>
      <c r="G44" s="40"/>
      <c r="H44" s="40"/>
      <c r="I44" s="116"/>
      <c r="J44" s="40"/>
      <c r="K44" s="43"/>
    </row>
    <row r="45" spans="2:11" s="1" customFormat="1" ht="22.5" customHeight="1">
      <c r="B45" s="39"/>
      <c r="C45" s="40"/>
      <c r="D45" s="40"/>
      <c r="E45" s="364" t="str">
        <f>E7</f>
        <v>Zbiroh - depozitář Zpč muzea v Plzni - rekonstrukce a nástavba objektu K</v>
      </c>
      <c r="F45" s="365"/>
      <c r="G45" s="365"/>
      <c r="H45" s="365"/>
      <c r="I45" s="116"/>
      <c r="J45" s="40"/>
      <c r="K45" s="43"/>
    </row>
    <row r="46" spans="2:11" s="1" customFormat="1" ht="14.45" customHeight="1">
      <c r="B46" s="39"/>
      <c r="C46" s="35" t="s">
        <v>98</v>
      </c>
      <c r="D46" s="40"/>
      <c r="E46" s="40"/>
      <c r="F46" s="40"/>
      <c r="G46" s="40"/>
      <c r="H46" s="40"/>
      <c r="I46" s="116"/>
      <c r="J46" s="40"/>
      <c r="K46" s="43"/>
    </row>
    <row r="47" spans="2:11" s="1" customFormat="1" ht="23.25" customHeight="1">
      <c r="B47" s="39"/>
      <c r="C47" s="40"/>
      <c r="D47" s="40"/>
      <c r="E47" s="366" t="str">
        <f>E9</f>
        <v>01 - Stavební objekt</v>
      </c>
      <c r="F47" s="367"/>
      <c r="G47" s="367"/>
      <c r="H47" s="367"/>
      <c r="I47" s="116"/>
      <c r="J47" s="40"/>
      <c r="K47" s="43"/>
    </row>
    <row r="48" spans="2:11" s="1" customFormat="1" ht="6.95" customHeight="1">
      <c r="B48" s="39"/>
      <c r="C48" s="40"/>
      <c r="D48" s="40"/>
      <c r="E48" s="40"/>
      <c r="F48" s="40"/>
      <c r="G48" s="40"/>
      <c r="H48" s="40"/>
      <c r="I48" s="116"/>
      <c r="J48" s="40"/>
      <c r="K48" s="43"/>
    </row>
    <row r="49" spans="2:47" s="1" customFormat="1" ht="18" customHeight="1">
      <c r="B49" s="39"/>
      <c r="C49" s="35" t="s">
        <v>25</v>
      </c>
      <c r="D49" s="40"/>
      <c r="E49" s="40"/>
      <c r="F49" s="33" t="str">
        <f>F12</f>
        <v xml:space="preserve"> </v>
      </c>
      <c r="G49" s="40"/>
      <c r="H49" s="40"/>
      <c r="I49" s="117" t="s">
        <v>27</v>
      </c>
      <c r="J49" s="118" t="str">
        <f>IF(J12="","",J12)</f>
        <v>14.12.2016</v>
      </c>
      <c r="K49" s="43"/>
    </row>
    <row r="50" spans="2:47" s="1" customFormat="1" ht="6.95" customHeight="1">
      <c r="B50" s="39"/>
      <c r="C50" s="40"/>
      <c r="D50" s="40"/>
      <c r="E50" s="40"/>
      <c r="F50" s="40"/>
      <c r="G50" s="40"/>
      <c r="H50" s="40"/>
      <c r="I50" s="116"/>
      <c r="J50" s="40"/>
      <c r="K50" s="43"/>
    </row>
    <row r="51" spans="2:47" s="1" customFormat="1">
      <c r="B51" s="39"/>
      <c r="C51" s="35" t="s">
        <v>31</v>
      </c>
      <c r="D51" s="40"/>
      <c r="E51" s="40"/>
      <c r="F51" s="33" t="str">
        <f>E15</f>
        <v>Zpč muzeum v Plzni, Kopeckého Sady 2, 301 00 Plzeň</v>
      </c>
      <c r="G51" s="40"/>
      <c r="H51" s="40"/>
      <c r="I51" s="117" t="s">
        <v>37</v>
      </c>
      <c r="J51" s="33" t="str">
        <f>E21</f>
        <v>L.Beneda, Čižická 279, 332 09 Štěnovice</v>
      </c>
      <c r="K51" s="43"/>
    </row>
    <row r="52" spans="2:47" s="1" customFormat="1" ht="14.45" customHeight="1">
      <c r="B52" s="39"/>
      <c r="C52" s="35" t="s">
        <v>35</v>
      </c>
      <c r="D52" s="40"/>
      <c r="E52" s="40"/>
      <c r="F52" s="33" t="str">
        <f>IF(E18="","",E18)</f>
        <v/>
      </c>
      <c r="G52" s="40"/>
      <c r="H52" s="40"/>
      <c r="I52" s="116"/>
      <c r="J52" s="40"/>
      <c r="K52" s="43"/>
    </row>
    <row r="53" spans="2:47" s="1" customFormat="1" ht="10.35" customHeight="1">
      <c r="B53" s="39"/>
      <c r="C53" s="40"/>
      <c r="D53" s="40"/>
      <c r="E53" s="40"/>
      <c r="F53" s="40"/>
      <c r="G53" s="40"/>
      <c r="H53" s="40"/>
      <c r="I53" s="116"/>
      <c r="J53" s="40"/>
      <c r="K53" s="43"/>
    </row>
    <row r="54" spans="2:47" s="1" customFormat="1" ht="29.25" customHeight="1">
      <c r="B54" s="39"/>
      <c r="C54" s="142" t="s">
        <v>101</v>
      </c>
      <c r="D54" s="130"/>
      <c r="E54" s="130"/>
      <c r="F54" s="130"/>
      <c r="G54" s="130"/>
      <c r="H54" s="130"/>
      <c r="I54" s="143"/>
      <c r="J54" s="144" t="s">
        <v>102</v>
      </c>
      <c r="K54" s="145"/>
    </row>
    <row r="55" spans="2:47" s="1" customFormat="1" ht="10.35" customHeight="1">
      <c r="B55" s="39"/>
      <c r="C55" s="40"/>
      <c r="D55" s="40"/>
      <c r="E55" s="40"/>
      <c r="F55" s="40"/>
      <c r="G55" s="40"/>
      <c r="H55" s="40"/>
      <c r="I55" s="116"/>
      <c r="J55" s="40"/>
      <c r="K55" s="43"/>
    </row>
    <row r="56" spans="2:47" s="1" customFormat="1" ht="29.25" customHeight="1">
      <c r="B56" s="39"/>
      <c r="C56" s="146" t="s">
        <v>103</v>
      </c>
      <c r="D56" s="40"/>
      <c r="E56" s="40"/>
      <c r="F56" s="40"/>
      <c r="G56" s="40"/>
      <c r="H56" s="40"/>
      <c r="I56" s="116"/>
      <c r="J56" s="126">
        <f>J123</f>
        <v>0</v>
      </c>
      <c r="K56" s="43"/>
      <c r="AU56" s="22" t="s">
        <v>104</v>
      </c>
    </row>
    <row r="57" spans="2:47" s="7" customFormat="1" ht="24.95" customHeight="1">
      <c r="B57" s="147"/>
      <c r="C57" s="148"/>
      <c r="D57" s="149" t="s">
        <v>105</v>
      </c>
      <c r="E57" s="150"/>
      <c r="F57" s="150"/>
      <c r="G57" s="150"/>
      <c r="H57" s="150"/>
      <c r="I57" s="151"/>
      <c r="J57" s="152">
        <f>J124</f>
        <v>0</v>
      </c>
      <c r="K57" s="153"/>
    </row>
    <row r="58" spans="2:47" s="8" customFormat="1" ht="19.899999999999999" customHeight="1">
      <c r="B58" s="154"/>
      <c r="C58" s="155"/>
      <c r="D58" s="156" t="s">
        <v>106</v>
      </c>
      <c r="E58" s="157"/>
      <c r="F58" s="157"/>
      <c r="G58" s="157"/>
      <c r="H58" s="157"/>
      <c r="I58" s="158"/>
      <c r="J58" s="159">
        <f>J125</f>
        <v>0</v>
      </c>
      <c r="K58" s="160"/>
    </row>
    <row r="59" spans="2:47" s="8" customFormat="1" ht="19.899999999999999" customHeight="1">
      <c r="B59" s="154"/>
      <c r="C59" s="155"/>
      <c r="D59" s="156" t="s">
        <v>107</v>
      </c>
      <c r="E59" s="157"/>
      <c r="F59" s="157"/>
      <c r="G59" s="157"/>
      <c r="H59" s="157"/>
      <c r="I59" s="158"/>
      <c r="J59" s="159">
        <f>J155</f>
        <v>0</v>
      </c>
      <c r="K59" s="160"/>
    </row>
    <row r="60" spans="2:47" s="8" customFormat="1" ht="19.899999999999999" customHeight="1">
      <c r="B60" s="154"/>
      <c r="C60" s="155"/>
      <c r="D60" s="156" t="s">
        <v>108</v>
      </c>
      <c r="E60" s="157"/>
      <c r="F60" s="157"/>
      <c r="G60" s="157"/>
      <c r="H60" s="157"/>
      <c r="I60" s="158"/>
      <c r="J60" s="159">
        <f>J165</f>
        <v>0</v>
      </c>
      <c r="K60" s="160"/>
    </row>
    <row r="61" spans="2:47" s="8" customFormat="1" ht="19.899999999999999" customHeight="1">
      <c r="B61" s="154"/>
      <c r="C61" s="155"/>
      <c r="D61" s="156" t="s">
        <v>109</v>
      </c>
      <c r="E61" s="157"/>
      <c r="F61" s="157"/>
      <c r="G61" s="157"/>
      <c r="H61" s="157"/>
      <c r="I61" s="158"/>
      <c r="J61" s="159">
        <f>J316</f>
        <v>0</v>
      </c>
      <c r="K61" s="160"/>
    </row>
    <row r="62" spans="2:47" s="8" customFormat="1" ht="19.899999999999999" customHeight="1">
      <c r="B62" s="154"/>
      <c r="C62" s="155"/>
      <c r="D62" s="156" t="s">
        <v>110</v>
      </c>
      <c r="E62" s="157"/>
      <c r="F62" s="157"/>
      <c r="G62" s="157"/>
      <c r="H62" s="157"/>
      <c r="I62" s="158"/>
      <c r="J62" s="159">
        <f>J335</f>
        <v>0</v>
      </c>
      <c r="K62" s="160"/>
    </row>
    <row r="63" spans="2:47" s="8" customFormat="1" ht="19.899999999999999" customHeight="1">
      <c r="B63" s="154"/>
      <c r="C63" s="155"/>
      <c r="D63" s="156" t="s">
        <v>111</v>
      </c>
      <c r="E63" s="157"/>
      <c r="F63" s="157"/>
      <c r="G63" s="157"/>
      <c r="H63" s="157"/>
      <c r="I63" s="158"/>
      <c r="J63" s="159">
        <f>J352</f>
        <v>0</v>
      </c>
      <c r="K63" s="160"/>
    </row>
    <row r="64" spans="2:47" s="8" customFormat="1" ht="19.899999999999999" customHeight="1">
      <c r="B64" s="154"/>
      <c r="C64" s="155"/>
      <c r="D64" s="156" t="s">
        <v>112</v>
      </c>
      <c r="E64" s="157"/>
      <c r="F64" s="157"/>
      <c r="G64" s="157"/>
      <c r="H64" s="157"/>
      <c r="I64" s="158"/>
      <c r="J64" s="159">
        <f>J400</f>
        <v>0</v>
      </c>
      <c r="K64" s="160"/>
    </row>
    <row r="65" spans="2:11" s="8" customFormat="1" ht="19.899999999999999" customHeight="1">
      <c r="B65" s="154"/>
      <c r="C65" s="155"/>
      <c r="D65" s="156" t="s">
        <v>113</v>
      </c>
      <c r="E65" s="157"/>
      <c r="F65" s="157"/>
      <c r="G65" s="157"/>
      <c r="H65" s="157"/>
      <c r="I65" s="158"/>
      <c r="J65" s="159">
        <f>J421</f>
        <v>0</v>
      </c>
      <c r="K65" s="160"/>
    </row>
    <row r="66" spans="2:11" s="8" customFormat="1" ht="19.899999999999999" customHeight="1">
      <c r="B66" s="154"/>
      <c r="C66" s="155"/>
      <c r="D66" s="156" t="s">
        <v>114</v>
      </c>
      <c r="E66" s="157"/>
      <c r="F66" s="157"/>
      <c r="G66" s="157"/>
      <c r="H66" s="157"/>
      <c r="I66" s="158"/>
      <c r="J66" s="159">
        <f>J550</f>
        <v>0</v>
      </c>
      <c r="K66" s="160"/>
    </row>
    <row r="67" spans="2:11" s="8" customFormat="1" ht="19.899999999999999" customHeight="1">
      <c r="B67" s="154"/>
      <c r="C67" s="155"/>
      <c r="D67" s="156" t="s">
        <v>115</v>
      </c>
      <c r="E67" s="157"/>
      <c r="F67" s="157"/>
      <c r="G67" s="157"/>
      <c r="H67" s="157"/>
      <c r="I67" s="158"/>
      <c r="J67" s="159">
        <f>J635</f>
        <v>0</v>
      </c>
      <c r="K67" s="160"/>
    </row>
    <row r="68" spans="2:11" s="8" customFormat="1" ht="19.899999999999999" customHeight="1">
      <c r="B68" s="154"/>
      <c r="C68" s="155"/>
      <c r="D68" s="156" t="s">
        <v>116</v>
      </c>
      <c r="E68" s="157"/>
      <c r="F68" s="157"/>
      <c r="G68" s="157"/>
      <c r="H68" s="157"/>
      <c r="I68" s="158"/>
      <c r="J68" s="159">
        <f>J679</f>
        <v>0</v>
      </c>
      <c r="K68" s="160"/>
    </row>
    <row r="69" spans="2:11" s="8" customFormat="1" ht="19.899999999999999" customHeight="1">
      <c r="B69" s="154"/>
      <c r="C69" s="155"/>
      <c r="D69" s="156" t="s">
        <v>117</v>
      </c>
      <c r="E69" s="157"/>
      <c r="F69" s="157"/>
      <c r="G69" s="157"/>
      <c r="H69" s="157"/>
      <c r="I69" s="158"/>
      <c r="J69" s="159">
        <f>J701</f>
        <v>0</v>
      </c>
      <c r="K69" s="160"/>
    </row>
    <row r="70" spans="2:11" s="8" customFormat="1" ht="19.899999999999999" customHeight="1">
      <c r="B70" s="154"/>
      <c r="C70" s="155"/>
      <c r="D70" s="156" t="s">
        <v>118</v>
      </c>
      <c r="E70" s="157"/>
      <c r="F70" s="157"/>
      <c r="G70" s="157"/>
      <c r="H70" s="157"/>
      <c r="I70" s="158"/>
      <c r="J70" s="159">
        <f>J736</f>
        <v>0</v>
      </c>
      <c r="K70" s="160"/>
    </row>
    <row r="71" spans="2:11" s="8" customFormat="1" ht="19.899999999999999" customHeight="1">
      <c r="B71" s="154"/>
      <c r="C71" s="155"/>
      <c r="D71" s="156" t="s">
        <v>119</v>
      </c>
      <c r="E71" s="157"/>
      <c r="F71" s="157"/>
      <c r="G71" s="157"/>
      <c r="H71" s="157"/>
      <c r="I71" s="158"/>
      <c r="J71" s="159">
        <f>J783</f>
        <v>0</v>
      </c>
      <c r="K71" s="160"/>
    </row>
    <row r="72" spans="2:11" s="8" customFormat="1" ht="19.899999999999999" customHeight="1">
      <c r="B72" s="154"/>
      <c r="C72" s="155"/>
      <c r="D72" s="156" t="s">
        <v>120</v>
      </c>
      <c r="E72" s="157"/>
      <c r="F72" s="157"/>
      <c r="G72" s="157"/>
      <c r="H72" s="157"/>
      <c r="I72" s="158"/>
      <c r="J72" s="159">
        <f>J798</f>
        <v>0</v>
      </c>
      <c r="K72" s="160"/>
    </row>
    <row r="73" spans="2:11" s="8" customFormat="1" ht="19.899999999999999" customHeight="1">
      <c r="B73" s="154"/>
      <c r="C73" s="155"/>
      <c r="D73" s="156" t="s">
        <v>121</v>
      </c>
      <c r="E73" s="157"/>
      <c r="F73" s="157"/>
      <c r="G73" s="157"/>
      <c r="H73" s="157"/>
      <c r="I73" s="158"/>
      <c r="J73" s="159">
        <f>J816</f>
        <v>0</v>
      </c>
      <c r="K73" s="160"/>
    </row>
    <row r="74" spans="2:11" s="8" customFormat="1" ht="19.899999999999999" customHeight="1">
      <c r="B74" s="154"/>
      <c r="C74" s="155"/>
      <c r="D74" s="156" t="s">
        <v>122</v>
      </c>
      <c r="E74" s="157"/>
      <c r="F74" s="157"/>
      <c r="G74" s="157"/>
      <c r="H74" s="157"/>
      <c r="I74" s="158"/>
      <c r="J74" s="159">
        <f>J825</f>
        <v>0</v>
      </c>
      <c r="K74" s="160"/>
    </row>
    <row r="75" spans="2:11" s="8" customFormat="1" ht="19.899999999999999" customHeight="1">
      <c r="B75" s="154"/>
      <c r="C75" s="155"/>
      <c r="D75" s="156" t="s">
        <v>123</v>
      </c>
      <c r="E75" s="157"/>
      <c r="F75" s="157"/>
      <c r="G75" s="157"/>
      <c r="H75" s="157"/>
      <c r="I75" s="158"/>
      <c r="J75" s="159">
        <f>J1070</f>
        <v>0</v>
      </c>
      <c r="K75" s="160"/>
    </row>
    <row r="76" spans="2:11" s="8" customFormat="1" ht="19.899999999999999" customHeight="1">
      <c r="B76" s="154"/>
      <c r="C76" s="155"/>
      <c r="D76" s="156" t="s">
        <v>124</v>
      </c>
      <c r="E76" s="157"/>
      <c r="F76" s="157"/>
      <c r="G76" s="157"/>
      <c r="H76" s="157"/>
      <c r="I76" s="158"/>
      <c r="J76" s="159">
        <f>J1081</f>
        <v>0</v>
      </c>
      <c r="K76" s="160"/>
    </row>
    <row r="77" spans="2:11" s="7" customFormat="1" ht="24.95" customHeight="1">
      <c r="B77" s="147"/>
      <c r="C77" s="148"/>
      <c r="D77" s="149" t="s">
        <v>125</v>
      </c>
      <c r="E77" s="150"/>
      <c r="F77" s="150"/>
      <c r="G77" s="150"/>
      <c r="H77" s="150"/>
      <c r="I77" s="151"/>
      <c r="J77" s="152">
        <f>J1083</f>
        <v>0</v>
      </c>
      <c r="K77" s="153"/>
    </row>
    <row r="78" spans="2:11" s="8" customFormat="1" ht="19.899999999999999" customHeight="1">
      <c r="B78" s="154"/>
      <c r="C78" s="155"/>
      <c r="D78" s="156" t="s">
        <v>126</v>
      </c>
      <c r="E78" s="157"/>
      <c r="F78" s="157"/>
      <c r="G78" s="157"/>
      <c r="H78" s="157"/>
      <c r="I78" s="158"/>
      <c r="J78" s="159">
        <f>J1084</f>
        <v>0</v>
      </c>
      <c r="K78" s="160"/>
    </row>
    <row r="79" spans="2:11" s="8" customFormat="1" ht="19.899999999999999" customHeight="1">
      <c r="B79" s="154"/>
      <c r="C79" s="155"/>
      <c r="D79" s="156" t="s">
        <v>127</v>
      </c>
      <c r="E79" s="157"/>
      <c r="F79" s="157"/>
      <c r="G79" s="157"/>
      <c r="H79" s="157"/>
      <c r="I79" s="158"/>
      <c r="J79" s="159">
        <f>J1111</f>
        <v>0</v>
      </c>
      <c r="K79" s="160"/>
    </row>
    <row r="80" spans="2:11" s="8" customFormat="1" ht="19.899999999999999" customHeight="1">
      <c r="B80" s="154"/>
      <c r="C80" s="155"/>
      <c r="D80" s="156" t="s">
        <v>128</v>
      </c>
      <c r="E80" s="157"/>
      <c r="F80" s="157"/>
      <c r="G80" s="157"/>
      <c r="H80" s="157"/>
      <c r="I80" s="158"/>
      <c r="J80" s="159">
        <f>J1120</f>
        <v>0</v>
      </c>
      <c r="K80" s="160"/>
    </row>
    <row r="81" spans="2:11" s="8" customFormat="1" ht="19.899999999999999" customHeight="1">
      <c r="B81" s="154"/>
      <c r="C81" s="155"/>
      <c r="D81" s="156" t="s">
        <v>129</v>
      </c>
      <c r="E81" s="157"/>
      <c r="F81" s="157"/>
      <c r="G81" s="157"/>
      <c r="H81" s="157"/>
      <c r="I81" s="158"/>
      <c r="J81" s="159">
        <f>J1169</f>
        <v>0</v>
      </c>
      <c r="K81" s="160"/>
    </row>
    <row r="82" spans="2:11" s="8" customFormat="1" ht="19.899999999999999" customHeight="1">
      <c r="B82" s="154"/>
      <c r="C82" s="155"/>
      <c r="D82" s="156" t="s">
        <v>130</v>
      </c>
      <c r="E82" s="157"/>
      <c r="F82" s="157"/>
      <c r="G82" s="157"/>
      <c r="H82" s="157"/>
      <c r="I82" s="158"/>
      <c r="J82" s="159">
        <f>J1178</f>
        <v>0</v>
      </c>
      <c r="K82" s="160"/>
    </row>
    <row r="83" spans="2:11" s="8" customFormat="1" ht="19.899999999999999" customHeight="1">
      <c r="B83" s="154"/>
      <c r="C83" s="155"/>
      <c r="D83" s="156" t="s">
        <v>131</v>
      </c>
      <c r="E83" s="157"/>
      <c r="F83" s="157"/>
      <c r="G83" s="157"/>
      <c r="H83" s="157"/>
      <c r="I83" s="158"/>
      <c r="J83" s="159">
        <f>J1192</f>
        <v>0</v>
      </c>
      <c r="K83" s="160"/>
    </row>
    <row r="84" spans="2:11" s="8" customFormat="1" ht="19.899999999999999" customHeight="1">
      <c r="B84" s="154"/>
      <c r="C84" s="155"/>
      <c r="D84" s="156" t="s">
        <v>132</v>
      </c>
      <c r="E84" s="157"/>
      <c r="F84" s="157"/>
      <c r="G84" s="157"/>
      <c r="H84" s="157"/>
      <c r="I84" s="158"/>
      <c r="J84" s="159">
        <f>J1205</f>
        <v>0</v>
      </c>
      <c r="K84" s="160"/>
    </row>
    <row r="85" spans="2:11" s="8" customFormat="1" ht="19.899999999999999" customHeight="1">
      <c r="B85" s="154"/>
      <c r="C85" s="155"/>
      <c r="D85" s="156" t="s">
        <v>133</v>
      </c>
      <c r="E85" s="157"/>
      <c r="F85" s="157"/>
      <c r="G85" s="157"/>
      <c r="H85" s="157"/>
      <c r="I85" s="158"/>
      <c r="J85" s="159">
        <f>J1209</f>
        <v>0</v>
      </c>
      <c r="K85" s="160"/>
    </row>
    <row r="86" spans="2:11" s="8" customFormat="1" ht="19.899999999999999" customHeight="1">
      <c r="B86" s="154"/>
      <c r="C86" s="155"/>
      <c r="D86" s="156" t="s">
        <v>134</v>
      </c>
      <c r="E86" s="157"/>
      <c r="F86" s="157"/>
      <c r="G86" s="157"/>
      <c r="H86" s="157"/>
      <c r="I86" s="158"/>
      <c r="J86" s="159">
        <f>J1212</f>
        <v>0</v>
      </c>
      <c r="K86" s="160"/>
    </row>
    <row r="87" spans="2:11" s="8" customFormat="1" ht="19.899999999999999" customHeight="1">
      <c r="B87" s="154"/>
      <c r="C87" s="155"/>
      <c r="D87" s="156" t="s">
        <v>135</v>
      </c>
      <c r="E87" s="157"/>
      <c r="F87" s="157"/>
      <c r="G87" s="157"/>
      <c r="H87" s="157"/>
      <c r="I87" s="158"/>
      <c r="J87" s="159">
        <f>J1214</f>
        <v>0</v>
      </c>
      <c r="K87" s="160"/>
    </row>
    <row r="88" spans="2:11" s="8" customFormat="1" ht="19.899999999999999" customHeight="1">
      <c r="B88" s="154"/>
      <c r="C88" s="155"/>
      <c r="D88" s="156" t="s">
        <v>136</v>
      </c>
      <c r="E88" s="157"/>
      <c r="F88" s="157"/>
      <c r="G88" s="157"/>
      <c r="H88" s="157"/>
      <c r="I88" s="158"/>
      <c r="J88" s="159">
        <f>J1224</f>
        <v>0</v>
      </c>
      <c r="K88" s="160"/>
    </row>
    <row r="89" spans="2:11" s="8" customFormat="1" ht="19.899999999999999" customHeight="1">
      <c r="B89" s="154"/>
      <c r="C89" s="155"/>
      <c r="D89" s="156" t="s">
        <v>137</v>
      </c>
      <c r="E89" s="157"/>
      <c r="F89" s="157"/>
      <c r="G89" s="157"/>
      <c r="H89" s="157"/>
      <c r="I89" s="158"/>
      <c r="J89" s="159">
        <f>J1240</f>
        <v>0</v>
      </c>
      <c r="K89" s="160"/>
    </row>
    <row r="90" spans="2:11" s="8" customFormat="1" ht="19.899999999999999" customHeight="1">
      <c r="B90" s="154"/>
      <c r="C90" s="155"/>
      <c r="D90" s="156" t="s">
        <v>138</v>
      </c>
      <c r="E90" s="157"/>
      <c r="F90" s="157"/>
      <c r="G90" s="157"/>
      <c r="H90" s="157"/>
      <c r="I90" s="158"/>
      <c r="J90" s="159">
        <f>J1251</f>
        <v>0</v>
      </c>
      <c r="K90" s="160"/>
    </row>
    <row r="91" spans="2:11" s="8" customFormat="1" ht="19.899999999999999" customHeight="1">
      <c r="B91" s="154"/>
      <c r="C91" s="155"/>
      <c r="D91" s="156" t="s">
        <v>139</v>
      </c>
      <c r="E91" s="157"/>
      <c r="F91" s="157"/>
      <c r="G91" s="157"/>
      <c r="H91" s="157"/>
      <c r="I91" s="158"/>
      <c r="J91" s="159">
        <f>J1279</f>
        <v>0</v>
      </c>
      <c r="K91" s="160"/>
    </row>
    <row r="92" spans="2:11" s="8" customFormat="1" ht="19.899999999999999" customHeight="1">
      <c r="B92" s="154"/>
      <c r="C92" s="155"/>
      <c r="D92" s="156" t="s">
        <v>140</v>
      </c>
      <c r="E92" s="157"/>
      <c r="F92" s="157"/>
      <c r="G92" s="157"/>
      <c r="H92" s="157"/>
      <c r="I92" s="158"/>
      <c r="J92" s="159">
        <f>J1298</f>
        <v>0</v>
      </c>
      <c r="K92" s="160"/>
    </row>
    <row r="93" spans="2:11" s="8" customFormat="1" ht="19.899999999999999" customHeight="1">
      <c r="B93" s="154"/>
      <c r="C93" s="155"/>
      <c r="D93" s="156" t="s">
        <v>141</v>
      </c>
      <c r="E93" s="157"/>
      <c r="F93" s="157"/>
      <c r="G93" s="157"/>
      <c r="H93" s="157"/>
      <c r="I93" s="158"/>
      <c r="J93" s="159">
        <f>J1310</f>
        <v>0</v>
      </c>
      <c r="K93" s="160"/>
    </row>
    <row r="94" spans="2:11" s="8" customFormat="1" ht="19.899999999999999" customHeight="1">
      <c r="B94" s="154"/>
      <c r="C94" s="155"/>
      <c r="D94" s="156" t="s">
        <v>142</v>
      </c>
      <c r="E94" s="157"/>
      <c r="F94" s="157"/>
      <c r="G94" s="157"/>
      <c r="H94" s="157"/>
      <c r="I94" s="158"/>
      <c r="J94" s="159">
        <f>J1366</f>
        <v>0</v>
      </c>
      <c r="K94" s="160"/>
    </row>
    <row r="95" spans="2:11" s="8" customFormat="1" ht="19.899999999999999" customHeight="1">
      <c r="B95" s="154"/>
      <c r="C95" s="155"/>
      <c r="D95" s="156" t="s">
        <v>143</v>
      </c>
      <c r="E95" s="157"/>
      <c r="F95" s="157"/>
      <c r="G95" s="157"/>
      <c r="H95" s="157"/>
      <c r="I95" s="158"/>
      <c r="J95" s="159">
        <f>J1390</f>
        <v>0</v>
      </c>
      <c r="K95" s="160"/>
    </row>
    <row r="96" spans="2:11" s="8" customFormat="1" ht="19.899999999999999" customHeight="1">
      <c r="B96" s="154"/>
      <c r="C96" s="155"/>
      <c r="D96" s="156" t="s">
        <v>144</v>
      </c>
      <c r="E96" s="157"/>
      <c r="F96" s="157"/>
      <c r="G96" s="157"/>
      <c r="H96" s="157"/>
      <c r="I96" s="158"/>
      <c r="J96" s="159">
        <f>J1465</f>
        <v>0</v>
      </c>
      <c r="K96" s="160"/>
    </row>
    <row r="97" spans="2:12" s="8" customFormat="1" ht="19.899999999999999" customHeight="1">
      <c r="B97" s="154"/>
      <c r="C97" s="155"/>
      <c r="D97" s="156" t="s">
        <v>145</v>
      </c>
      <c r="E97" s="157"/>
      <c r="F97" s="157"/>
      <c r="G97" s="157"/>
      <c r="H97" s="157"/>
      <c r="I97" s="158"/>
      <c r="J97" s="159">
        <f>J1475</f>
        <v>0</v>
      </c>
      <c r="K97" s="160"/>
    </row>
    <row r="98" spans="2:12" s="8" customFormat="1" ht="19.899999999999999" customHeight="1">
      <c r="B98" s="154"/>
      <c r="C98" s="155"/>
      <c r="D98" s="156" t="s">
        <v>146</v>
      </c>
      <c r="E98" s="157"/>
      <c r="F98" s="157"/>
      <c r="G98" s="157"/>
      <c r="H98" s="157"/>
      <c r="I98" s="158"/>
      <c r="J98" s="159">
        <f>J1492</f>
        <v>0</v>
      </c>
      <c r="K98" s="160"/>
    </row>
    <row r="99" spans="2:12" s="8" customFormat="1" ht="19.899999999999999" customHeight="1">
      <c r="B99" s="154"/>
      <c r="C99" s="155"/>
      <c r="D99" s="156" t="s">
        <v>147</v>
      </c>
      <c r="E99" s="157"/>
      <c r="F99" s="157"/>
      <c r="G99" s="157"/>
      <c r="H99" s="157"/>
      <c r="I99" s="158"/>
      <c r="J99" s="159">
        <f>J1494</f>
        <v>0</v>
      </c>
      <c r="K99" s="160"/>
    </row>
    <row r="100" spans="2:12" s="8" customFormat="1" ht="19.899999999999999" customHeight="1">
      <c r="B100" s="154"/>
      <c r="C100" s="155"/>
      <c r="D100" s="156" t="s">
        <v>148</v>
      </c>
      <c r="E100" s="157"/>
      <c r="F100" s="157"/>
      <c r="G100" s="157"/>
      <c r="H100" s="157"/>
      <c r="I100" s="158"/>
      <c r="J100" s="159">
        <f>J1540</f>
        <v>0</v>
      </c>
      <c r="K100" s="160"/>
    </row>
    <row r="101" spans="2:12" s="8" customFormat="1" ht="19.899999999999999" customHeight="1">
      <c r="B101" s="154"/>
      <c r="C101" s="155"/>
      <c r="D101" s="156" t="s">
        <v>149</v>
      </c>
      <c r="E101" s="157"/>
      <c r="F101" s="157"/>
      <c r="G101" s="157"/>
      <c r="H101" s="157"/>
      <c r="I101" s="158"/>
      <c r="J101" s="159">
        <f>J1602</f>
        <v>0</v>
      </c>
      <c r="K101" s="160"/>
    </row>
    <row r="102" spans="2:12" s="8" customFormat="1" ht="19.899999999999999" customHeight="1">
      <c r="B102" s="154"/>
      <c r="C102" s="155"/>
      <c r="D102" s="156" t="s">
        <v>150</v>
      </c>
      <c r="E102" s="157"/>
      <c r="F102" s="157"/>
      <c r="G102" s="157"/>
      <c r="H102" s="157"/>
      <c r="I102" s="158"/>
      <c r="J102" s="159">
        <f>J1648</f>
        <v>0</v>
      </c>
      <c r="K102" s="160"/>
    </row>
    <row r="103" spans="2:12" s="8" customFormat="1" ht="19.899999999999999" customHeight="1">
      <c r="B103" s="154"/>
      <c r="C103" s="155"/>
      <c r="D103" s="156" t="s">
        <v>151</v>
      </c>
      <c r="E103" s="157"/>
      <c r="F103" s="157"/>
      <c r="G103" s="157"/>
      <c r="H103" s="157"/>
      <c r="I103" s="158"/>
      <c r="J103" s="159">
        <f>J1707</f>
        <v>0</v>
      </c>
      <c r="K103" s="160"/>
    </row>
    <row r="104" spans="2:12" s="1" customFormat="1" ht="21.75" customHeight="1">
      <c r="B104" s="39"/>
      <c r="C104" s="40"/>
      <c r="D104" s="40"/>
      <c r="E104" s="40"/>
      <c r="F104" s="40"/>
      <c r="G104" s="40"/>
      <c r="H104" s="40"/>
      <c r="I104" s="116"/>
      <c r="J104" s="40"/>
      <c r="K104" s="43"/>
    </row>
    <row r="105" spans="2:12" s="1" customFormat="1" ht="6.95" customHeight="1">
      <c r="B105" s="54"/>
      <c r="C105" s="55"/>
      <c r="D105" s="55"/>
      <c r="E105" s="55"/>
      <c r="F105" s="55"/>
      <c r="G105" s="55"/>
      <c r="H105" s="55"/>
      <c r="I105" s="137"/>
      <c r="J105" s="55"/>
      <c r="K105" s="56"/>
    </row>
    <row r="109" spans="2:12" s="1" customFormat="1" ht="6.95" customHeight="1">
      <c r="B109" s="57"/>
      <c r="C109" s="58"/>
      <c r="D109" s="58"/>
      <c r="E109" s="58"/>
      <c r="F109" s="58"/>
      <c r="G109" s="58"/>
      <c r="H109" s="58"/>
      <c r="I109" s="140"/>
      <c r="J109" s="58"/>
      <c r="K109" s="58"/>
      <c r="L109" s="59"/>
    </row>
    <row r="110" spans="2:12" s="1" customFormat="1" ht="36.950000000000003" customHeight="1">
      <c r="B110" s="39"/>
      <c r="C110" s="60" t="s">
        <v>152</v>
      </c>
      <c r="D110" s="61"/>
      <c r="E110" s="61"/>
      <c r="F110" s="61"/>
      <c r="G110" s="61"/>
      <c r="H110" s="61"/>
      <c r="I110" s="161"/>
      <c r="J110" s="61"/>
      <c r="K110" s="61"/>
      <c r="L110" s="59"/>
    </row>
    <row r="111" spans="2:12" s="1" customFormat="1" ht="6.95" customHeight="1">
      <c r="B111" s="39"/>
      <c r="C111" s="61"/>
      <c r="D111" s="61"/>
      <c r="E111" s="61"/>
      <c r="F111" s="61"/>
      <c r="G111" s="61"/>
      <c r="H111" s="61"/>
      <c r="I111" s="161"/>
      <c r="J111" s="61"/>
      <c r="K111" s="61"/>
      <c r="L111" s="59"/>
    </row>
    <row r="112" spans="2:12" s="1" customFormat="1" ht="14.45" customHeight="1">
      <c r="B112" s="39"/>
      <c r="C112" s="63" t="s">
        <v>18</v>
      </c>
      <c r="D112" s="61"/>
      <c r="E112" s="61"/>
      <c r="F112" s="61"/>
      <c r="G112" s="61"/>
      <c r="H112" s="61"/>
      <c r="I112" s="161"/>
      <c r="J112" s="61"/>
      <c r="K112" s="61"/>
      <c r="L112" s="59"/>
    </row>
    <row r="113" spans="2:65" s="1" customFormat="1" ht="22.5" customHeight="1">
      <c r="B113" s="39"/>
      <c r="C113" s="61"/>
      <c r="D113" s="61"/>
      <c r="E113" s="368" t="str">
        <f>E7</f>
        <v>Zbiroh - depozitář Zpč muzea v Plzni - rekonstrukce a nástavba objektu K</v>
      </c>
      <c r="F113" s="369"/>
      <c r="G113" s="369"/>
      <c r="H113" s="369"/>
      <c r="I113" s="161"/>
      <c r="J113" s="61"/>
      <c r="K113" s="61"/>
      <c r="L113" s="59"/>
    </row>
    <row r="114" spans="2:65" s="1" customFormat="1" ht="14.45" customHeight="1">
      <c r="B114" s="39"/>
      <c r="C114" s="63" t="s">
        <v>98</v>
      </c>
      <c r="D114" s="61"/>
      <c r="E114" s="61"/>
      <c r="F114" s="61"/>
      <c r="G114" s="61"/>
      <c r="H114" s="61"/>
      <c r="I114" s="161"/>
      <c r="J114" s="61"/>
      <c r="K114" s="61"/>
      <c r="L114" s="59"/>
    </row>
    <row r="115" spans="2:65" s="1" customFormat="1" ht="23.25" customHeight="1">
      <c r="B115" s="39"/>
      <c r="C115" s="61"/>
      <c r="D115" s="61"/>
      <c r="E115" s="344" t="str">
        <f>E9</f>
        <v>01 - Stavební objekt</v>
      </c>
      <c r="F115" s="370"/>
      <c r="G115" s="370"/>
      <c r="H115" s="370"/>
      <c r="I115" s="161"/>
      <c r="J115" s="61"/>
      <c r="K115" s="61"/>
      <c r="L115" s="59"/>
    </row>
    <row r="116" spans="2:65" s="1" customFormat="1" ht="6.95" customHeight="1">
      <c r="B116" s="39"/>
      <c r="C116" s="61"/>
      <c r="D116" s="61"/>
      <c r="E116" s="61"/>
      <c r="F116" s="61"/>
      <c r="G116" s="61"/>
      <c r="H116" s="61"/>
      <c r="I116" s="161"/>
      <c r="J116" s="61"/>
      <c r="K116" s="61"/>
      <c r="L116" s="59"/>
    </row>
    <row r="117" spans="2:65" s="1" customFormat="1" ht="18" customHeight="1">
      <c r="B117" s="39"/>
      <c r="C117" s="63" t="s">
        <v>25</v>
      </c>
      <c r="D117" s="61"/>
      <c r="E117" s="61"/>
      <c r="F117" s="162" t="str">
        <f>F12</f>
        <v xml:space="preserve"> </v>
      </c>
      <c r="G117" s="61"/>
      <c r="H117" s="61"/>
      <c r="I117" s="163" t="s">
        <v>27</v>
      </c>
      <c r="J117" s="71" t="str">
        <f>IF(J12="","",J12)</f>
        <v>14.12.2016</v>
      </c>
      <c r="K117" s="61"/>
      <c r="L117" s="59"/>
    </row>
    <row r="118" spans="2:65" s="1" customFormat="1" ht="6.95" customHeight="1">
      <c r="B118" s="39"/>
      <c r="C118" s="61"/>
      <c r="D118" s="61"/>
      <c r="E118" s="61"/>
      <c r="F118" s="61"/>
      <c r="G118" s="61"/>
      <c r="H118" s="61"/>
      <c r="I118" s="161"/>
      <c r="J118" s="61"/>
      <c r="K118" s="61"/>
      <c r="L118" s="59"/>
    </row>
    <row r="119" spans="2:65" s="1" customFormat="1">
      <c r="B119" s="39"/>
      <c r="C119" s="63" t="s">
        <v>31</v>
      </c>
      <c r="D119" s="61"/>
      <c r="E119" s="61"/>
      <c r="F119" s="162" t="str">
        <f>E15</f>
        <v>Zpč muzeum v Plzni, Kopeckého Sady 2, 301 00 Plzeň</v>
      </c>
      <c r="G119" s="61"/>
      <c r="H119" s="61"/>
      <c r="I119" s="163" t="s">
        <v>37</v>
      </c>
      <c r="J119" s="162" t="str">
        <f>E21</f>
        <v>L.Beneda, Čižická 279, 332 09 Štěnovice</v>
      </c>
      <c r="K119" s="61"/>
      <c r="L119" s="59"/>
    </row>
    <row r="120" spans="2:65" s="1" customFormat="1" ht="14.45" customHeight="1">
      <c r="B120" s="39"/>
      <c r="C120" s="63" t="s">
        <v>35</v>
      </c>
      <c r="D120" s="61"/>
      <c r="E120" s="61"/>
      <c r="F120" s="162" t="str">
        <f>IF(E18="","",E18)</f>
        <v/>
      </c>
      <c r="G120" s="61"/>
      <c r="H120" s="61"/>
      <c r="I120" s="161"/>
      <c r="J120" s="61"/>
      <c r="K120" s="61"/>
      <c r="L120" s="59"/>
    </row>
    <row r="121" spans="2:65" s="1" customFormat="1" ht="10.35" customHeight="1">
      <c r="B121" s="39"/>
      <c r="C121" s="61"/>
      <c r="D121" s="61"/>
      <c r="E121" s="61"/>
      <c r="F121" s="61"/>
      <c r="G121" s="61"/>
      <c r="H121" s="61"/>
      <c r="I121" s="161"/>
      <c r="J121" s="61"/>
      <c r="K121" s="61"/>
      <c r="L121" s="59"/>
    </row>
    <row r="122" spans="2:65" s="9" customFormat="1" ht="29.25" customHeight="1">
      <c r="B122" s="164"/>
      <c r="C122" s="165" t="s">
        <v>153</v>
      </c>
      <c r="D122" s="166" t="s">
        <v>63</v>
      </c>
      <c r="E122" s="166" t="s">
        <v>59</v>
      </c>
      <c r="F122" s="166" t="s">
        <v>154</v>
      </c>
      <c r="G122" s="166" t="s">
        <v>155</v>
      </c>
      <c r="H122" s="166" t="s">
        <v>156</v>
      </c>
      <c r="I122" s="167" t="s">
        <v>157</v>
      </c>
      <c r="J122" s="166" t="s">
        <v>102</v>
      </c>
      <c r="K122" s="168" t="s">
        <v>158</v>
      </c>
      <c r="L122" s="169"/>
      <c r="M122" s="79" t="s">
        <v>159</v>
      </c>
      <c r="N122" s="80" t="s">
        <v>48</v>
      </c>
      <c r="O122" s="80" t="s">
        <v>160</v>
      </c>
      <c r="P122" s="80" t="s">
        <v>161</v>
      </c>
      <c r="Q122" s="80" t="s">
        <v>162</v>
      </c>
      <c r="R122" s="80" t="s">
        <v>163</v>
      </c>
      <c r="S122" s="80" t="s">
        <v>164</v>
      </c>
      <c r="T122" s="81" t="s">
        <v>165</v>
      </c>
    </row>
    <row r="123" spans="2:65" s="1" customFormat="1" ht="29.25" customHeight="1">
      <c r="B123" s="39"/>
      <c r="C123" s="85" t="s">
        <v>103</v>
      </c>
      <c r="D123" s="61"/>
      <c r="E123" s="61"/>
      <c r="F123" s="61"/>
      <c r="G123" s="61"/>
      <c r="H123" s="61"/>
      <c r="I123" s="161"/>
      <c r="J123" s="170">
        <f>BK123</f>
        <v>0</v>
      </c>
      <c r="K123" s="61"/>
      <c r="L123" s="59"/>
      <c r="M123" s="82"/>
      <c r="N123" s="83"/>
      <c r="O123" s="83"/>
      <c r="P123" s="171">
        <f>P124+P1083</f>
        <v>0</v>
      </c>
      <c r="Q123" s="83"/>
      <c r="R123" s="171">
        <f>R124+R1083</f>
        <v>931.62354169000002</v>
      </c>
      <c r="S123" s="83"/>
      <c r="T123" s="172">
        <f>T124+T1083</f>
        <v>817.40795864000006</v>
      </c>
      <c r="AT123" s="22" t="s">
        <v>77</v>
      </c>
      <c r="AU123" s="22" t="s">
        <v>104</v>
      </c>
      <c r="BK123" s="173">
        <f>BK124+BK1083</f>
        <v>0</v>
      </c>
    </row>
    <row r="124" spans="2:65" s="10" customFormat="1" ht="37.35" customHeight="1">
      <c r="B124" s="174"/>
      <c r="C124" s="175"/>
      <c r="D124" s="176" t="s">
        <v>77</v>
      </c>
      <c r="E124" s="177" t="s">
        <v>166</v>
      </c>
      <c r="F124" s="177" t="s">
        <v>167</v>
      </c>
      <c r="G124" s="175"/>
      <c r="H124" s="175"/>
      <c r="I124" s="178"/>
      <c r="J124" s="179">
        <f>BK124</f>
        <v>0</v>
      </c>
      <c r="K124" s="175"/>
      <c r="L124" s="180"/>
      <c r="M124" s="181"/>
      <c r="N124" s="182"/>
      <c r="O124" s="182"/>
      <c r="P124" s="183">
        <f>P125+P155+P165+P316+P335+P352+P400+P421+P550+P635+P679+P701+P736+P783+P798+P816+P825+P1070+P1081</f>
        <v>0</v>
      </c>
      <c r="Q124" s="182"/>
      <c r="R124" s="183">
        <f>R125+R155+R165+R316+R335+R352+R400+R421+R550+R635+R679+R701+R736+R783+R798+R816+R825+R1070+R1081</f>
        <v>884.23796854</v>
      </c>
      <c r="S124" s="182"/>
      <c r="T124" s="184">
        <f>T125+T155+T165+T316+T335+T352+T400+T421+T550+T635+T679+T701+T736+T783+T798+T816+T825+T1070+T1081</f>
        <v>817.34795440000005</v>
      </c>
      <c r="AR124" s="185" t="s">
        <v>24</v>
      </c>
      <c r="AT124" s="186" t="s">
        <v>77</v>
      </c>
      <c r="AU124" s="186" t="s">
        <v>78</v>
      </c>
      <c r="AY124" s="185" t="s">
        <v>168</v>
      </c>
      <c r="BK124" s="187">
        <f>BK125+BK155+BK165+BK316+BK335+BK352+BK400+BK421+BK550+BK635+BK679+BK701+BK736+BK783+BK798+BK816+BK825+BK1070+BK1081</f>
        <v>0</v>
      </c>
    </row>
    <row r="125" spans="2:65" s="10" customFormat="1" ht="19.899999999999999" customHeight="1">
      <c r="B125" s="174"/>
      <c r="C125" s="175"/>
      <c r="D125" s="188" t="s">
        <v>77</v>
      </c>
      <c r="E125" s="189" t="s">
        <v>24</v>
      </c>
      <c r="F125" s="189" t="s">
        <v>169</v>
      </c>
      <c r="G125" s="175"/>
      <c r="H125" s="175"/>
      <c r="I125" s="178"/>
      <c r="J125" s="190">
        <f>BK125</f>
        <v>0</v>
      </c>
      <c r="K125" s="175"/>
      <c r="L125" s="180"/>
      <c r="M125" s="181"/>
      <c r="N125" s="182"/>
      <c r="O125" s="182"/>
      <c r="P125" s="183">
        <f>SUM(P126:P154)</f>
        <v>0</v>
      </c>
      <c r="Q125" s="182"/>
      <c r="R125" s="183">
        <f>SUM(R126:R154)</f>
        <v>7.0631341000000001</v>
      </c>
      <c r="S125" s="182"/>
      <c r="T125" s="184">
        <f>SUM(T126:T154)</f>
        <v>0</v>
      </c>
      <c r="AR125" s="185" t="s">
        <v>24</v>
      </c>
      <c r="AT125" s="186" t="s">
        <v>77</v>
      </c>
      <c r="AU125" s="186" t="s">
        <v>24</v>
      </c>
      <c r="AY125" s="185" t="s">
        <v>168</v>
      </c>
      <c r="BK125" s="187">
        <f>SUM(BK126:BK154)</f>
        <v>0</v>
      </c>
    </row>
    <row r="126" spans="2:65" s="1" customFormat="1" ht="31.5" customHeight="1">
      <c r="B126" s="39"/>
      <c r="C126" s="191" t="s">
        <v>24</v>
      </c>
      <c r="D126" s="191" t="s">
        <v>170</v>
      </c>
      <c r="E126" s="192" t="s">
        <v>171</v>
      </c>
      <c r="F126" s="193" t="s">
        <v>172</v>
      </c>
      <c r="G126" s="194" t="s">
        <v>173</v>
      </c>
      <c r="H126" s="195">
        <v>350.745</v>
      </c>
      <c r="I126" s="196"/>
      <c r="J126" s="197">
        <f>ROUND(I126*H126,2)</f>
        <v>0</v>
      </c>
      <c r="K126" s="193" t="s">
        <v>174</v>
      </c>
      <c r="L126" s="59"/>
      <c r="M126" s="198" t="s">
        <v>22</v>
      </c>
      <c r="N126" s="199" t="s">
        <v>49</v>
      </c>
      <c r="O126" s="40"/>
      <c r="P126" s="200">
        <f>O126*H126</f>
        <v>0</v>
      </c>
      <c r="Q126" s="200">
        <v>0</v>
      </c>
      <c r="R126" s="200">
        <f>Q126*H126</f>
        <v>0</v>
      </c>
      <c r="S126" s="200">
        <v>0</v>
      </c>
      <c r="T126" s="201">
        <f>S126*H126</f>
        <v>0</v>
      </c>
      <c r="AR126" s="22" t="s">
        <v>175</v>
      </c>
      <c r="AT126" s="22" t="s">
        <v>170</v>
      </c>
      <c r="AU126" s="22" t="s">
        <v>87</v>
      </c>
      <c r="AY126" s="22" t="s">
        <v>168</v>
      </c>
      <c r="BE126" s="202">
        <f>IF(N126="základní",J126,0)</f>
        <v>0</v>
      </c>
      <c r="BF126" s="202">
        <f>IF(N126="snížená",J126,0)</f>
        <v>0</v>
      </c>
      <c r="BG126" s="202">
        <f>IF(N126="zákl. přenesená",J126,0)</f>
        <v>0</v>
      </c>
      <c r="BH126" s="202">
        <f>IF(N126="sníž. přenesená",J126,0)</f>
        <v>0</v>
      </c>
      <c r="BI126" s="202">
        <f>IF(N126="nulová",J126,0)</f>
        <v>0</v>
      </c>
      <c r="BJ126" s="22" t="s">
        <v>24</v>
      </c>
      <c r="BK126" s="202">
        <f>ROUND(I126*H126,2)</f>
        <v>0</v>
      </c>
      <c r="BL126" s="22" t="s">
        <v>175</v>
      </c>
      <c r="BM126" s="22" t="s">
        <v>176</v>
      </c>
    </row>
    <row r="127" spans="2:65" s="11" customFormat="1" ht="13.5">
      <c r="B127" s="203"/>
      <c r="C127" s="204"/>
      <c r="D127" s="205" t="s">
        <v>177</v>
      </c>
      <c r="E127" s="206" t="s">
        <v>22</v>
      </c>
      <c r="F127" s="207" t="s">
        <v>178</v>
      </c>
      <c r="G127" s="204"/>
      <c r="H127" s="208" t="s">
        <v>22</v>
      </c>
      <c r="I127" s="209"/>
      <c r="J127" s="204"/>
      <c r="K127" s="204"/>
      <c r="L127" s="210"/>
      <c r="M127" s="211"/>
      <c r="N127" s="212"/>
      <c r="O127" s="212"/>
      <c r="P127" s="212"/>
      <c r="Q127" s="212"/>
      <c r="R127" s="212"/>
      <c r="S127" s="212"/>
      <c r="T127" s="213"/>
      <c r="AT127" s="214" t="s">
        <v>177</v>
      </c>
      <c r="AU127" s="214" t="s">
        <v>87</v>
      </c>
      <c r="AV127" s="11" t="s">
        <v>24</v>
      </c>
      <c r="AW127" s="11" t="s">
        <v>41</v>
      </c>
      <c r="AX127" s="11" t="s">
        <v>78</v>
      </c>
      <c r="AY127" s="214" t="s">
        <v>168</v>
      </c>
    </row>
    <row r="128" spans="2:65" s="12" customFormat="1" ht="13.5">
      <c r="B128" s="215"/>
      <c r="C128" s="216"/>
      <c r="D128" s="217" t="s">
        <v>177</v>
      </c>
      <c r="E128" s="218" t="s">
        <v>22</v>
      </c>
      <c r="F128" s="219" t="s">
        <v>179</v>
      </c>
      <c r="G128" s="216"/>
      <c r="H128" s="220">
        <v>350.745</v>
      </c>
      <c r="I128" s="221"/>
      <c r="J128" s="216"/>
      <c r="K128" s="216"/>
      <c r="L128" s="222"/>
      <c r="M128" s="223"/>
      <c r="N128" s="224"/>
      <c r="O128" s="224"/>
      <c r="P128" s="224"/>
      <c r="Q128" s="224"/>
      <c r="R128" s="224"/>
      <c r="S128" s="224"/>
      <c r="T128" s="225"/>
      <c r="AT128" s="226" t="s">
        <v>177</v>
      </c>
      <c r="AU128" s="226" t="s">
        <v>87</v>
      </c>
      <c r="AV128" s="12" t="s">
        <v>87</v>
      </c>
      <c r="AW128" s="12" t="s">
        <v>41</v>
      </c>
      <c r="AX128" s="12" t="s">
        <v>78</v>
      </c>
      <c r="AY128" s="226" t="s">
        <v>168</v>
      </c>
    </row>
    <row r="129" spans="2:65" s="1" customFormat="1" ht="31.5" customHeight="1">
      <c r="B129" s="39"/>
      <c r="C129" s="191" t="s">
        <v>87</v>
      </c>
      <c r="D129" s="191" t="s">
        <v>170</v>
      </c>
      <c r="E129" s="192" t="s">
        <v>180</v>
      </c>
      <c r="F129" s="193" t="s">
        <v>181</v>
      </c>
      <c r="G129" s="194" t="s">
        <v>173</v>
      </c>
      <c r="H129" s="195">
        <v>350.745</v>
      </c>
      <c r="I129" s="196"/>
      <c r="J129" s="197">
        <f>ROUND(I129*H129,2)</f>
        <v>0</v>
      </c>
      <c r="K129" s="193" t="s">
        <v>174</v>
      </c>
      <c r="L129" s="59"/>
      <c r="M129" s="198" t="s">
        <v>22</v>
      </c>
      <c r="N129" s="199" t="s">
        <v>49</v>
      </c>
      <c r="O129" s="40"/>
      <c r="P129" s="200">
        <f>O129*H129</f>
        <v>0</v>
      </c>
      <c r="Q129" s="200">
        <v>1.8000000000000001E-4</v>
      </c>
      <c r="R129" s="200">
        <f>Q129*H129</f>
        <v>6.3134099999999999E-2</v>
      </c>
      <c r="S129" s="200">
        <v>0</v>
      </c>
      <c r="T129" s="201">
        <f>S129*H129</f>
        <v>0</v>
      </c>
      <c r="AR129" s="22" t="s">
        <v>175</v>
      </c>
      <c r="AT129" s="22" t="s">
        <v>170</v>
      </c>
      <c r="AU129" s="22" t="s">
        <v>87</v>
      </c>
      <c r="AY129" s="22" t="s">
        <v>168</v>
      </c>
      <c r="BE129" s="202">
        <f>IF(N129="základní",J129,0)</f>
        <v>0</v>
      </c>
      <c r="BF129" s="202">
        <f>IF(N129="snížená",J129,0)</f>
        <v>0</v>
      </c>
      <c r="BG129" s="202">
        <f>IF(N129="zákl. přenesená",J129,0)</f>
        <v>0</v>
      </c>
      <c r="BH129" s="202">
        <f>IF(N129="sníž. přenesená",J129,0)</f>
        <v>0</v>
      </c>
      <c r="BI129" s="202">
        <f>IF(N129="nulová",J129,0)</f>
        <v>0</v>
      </c>
      <c r="BJ129" s="22" t="s">
        <v>24</v>
      </c>
      <c r="BK129" s="202">
        <f>ROUND(I129*H129,2)</f>
        <v>0</v>
      </c>
      <c r="BL129" s="22" t="s">
        <v>175</v>
      </c>
      <c r="BM129" s="22" t="s">
        <v>182</v>
      </c>
    </row>
    <row r="130" spans="2:65" s="1" customFormat="1" ht="31.5" customHeight="1">
      <c r="B130" s="39"/>
      <c r="C130" s="191" t="s">
        <v>183</v>
      </c>
      <c r="D130" s="191" t="s">
        <v>170</v>
      </c>
      <c r="E130" s="192" t="s">
        <v>184</v>
      </c>
      <c r="F130" s="193" t="s">
        <v>185</v>
      </c>
      <c r="G130" s="194" t="s">
        <v>186</v>
      </c>
      <c r="H130" s="195">
        <v>64.748999999999995</v>
      </c>
      <c r="I130" s="196"/>
      <c r="J130" s="197">
        <f>ROUND(I130*H130,2)</f>
        <v>0</v>
      </c>
      <c r="K130" s="193" t="s">
        <v>174</v>
      </c>
      <c r="L130" s="59"/>
      <c r="M130" s="198" t="s">
        <v>22</v>
      </c>
      <c r="N130" s="199" t="s">
        <v>49</v>
      </c>
      <c r="O130" s="40"/>
      <c r="P130" s="200">
        <f>O130*H130</f>
        <v>0</v>
      </c>
      <c r="Q130" s="200">
        <v>0</v>
      </c>
      <c r="R130" s="200">
        <f>Q130*H130</f>
        <v>0</v>
      </c>
      <c r="S130" s="200">
        <v>0</v>
      </c>
      <c r="T130" s="201">
        <f>S130*H130</f>
        <v>0</v>
      </c>
      <c r="AR130" s="22" t="s">
        <v>175</v>
      </c>
      <c r="AT130" s="22" t="s">
        <v>170</v>
      </c>
      <c r="AU130" s="22" t="s">
        <v>87</v>
      </c>
      <c r="AY130" s="22" t="s">
        <v>168</v>
      </c>
      <c r="BE130" s="202">
        <f>IF(N130="základní",J130,0)</f>
        <v>0</v>
      </c>
      <c r="BF130" s="202">
        <f>IF(N130="snížená",J130,0)</f>
        <v>0</v>
      </c>
      <c r="BG130" s="202">
        <f>IF(N130="zákl. přenesená",J130,0)</f>
        <v>0</v>
      </c>
      <c r="BH130" s="202">
        <f>IF(N130="sníž. přenesená",J130,0)</f>
        <v>0</v>
      </c>
      <c r="BI130" s="202">
        <f>IF(N130="nulová",J130,0)</f>
        <v>0</v>
      </c>
      <c r="BJ130" s="22" t="s">
        <v>24</v>
      </c>
      <c r="BK130" s="202">
        <f>ROUND(I130*H130,2)</f>
        <v>0</v>
      </c>
      <c r="BL130" s="22" t="s">
        <v>175</v>
      </c>
      <c r="BM130" s="22" t="s">
        <v>187</v>
      </c>
    </row>
    <row r="131" spans="2:65" s="12" customFormat="1" ht="13.5">
      <c r="B131" s="215"/>
      <c r="C131" s="216"/>
      <c r="D131" s="217" t="s">
        <v>177</v>
      </c>
      <c r="E131" s="218" t="s">
        <v>22</v>
      </c>
      <c r="F131" s="219" t="s">
        <v>188</v>
      </c>
      <c r="G131" s="216"/>
      <c r="H131" s="220">
        <v>64.748999999999995</v>
      </c>
      <c r="I131" s="221"/>
      <c r="J131" s="216"/>
      <c r="K131" s="216"/>
      <c r="L131" s="222"/>
      <c r="M131" s="223"/>
      <c r="N131" s="224"/>
      <c r="O131" s="224"/>
      <c r="P131" s="224"/>
      <c r="Q131" s="224"/>
      <c r="R131" s="224"/>
      <c r="S131" s="224"/>
      <c r="T131" s="225"/>
      <c r="AT131" s="226" t="s">
        <v>177</v>
      </c>
      <c r="AU131" s="226" t="s">
        <v>87</v>
      </c>
      <c r="AV131" s="12" t="s">
        <v>87</v>
      </c>
      <c r="AW131" s="12" t="s">
        <v>41</v>
      </c>
      <c r="AX131" s="12" t="s">
        <v>78</v>
      </c>
      <c r="AY131" s="226" t="s">
        <v>168</v>
      </c>
    </row>
    <row r="132" spans="2:65" s="1" customFormat="1" ht="31.5" customHeight="1">
      <c r="B132" s="39"/>
      <c r="C132" s="191" t="s">
        <v>175</v>
      </c>
      <c r="D132" s="191" t="s">
        <v>170</v>
      </c>
      <c r="E132" s="192" t="s">
        <v>189</v>
      </c>
      <c r="F132" s="193" t="s">
        <v>190</v>
      </c>
      <c r="G132" s="194" t="s">
        <v>186</v>
      </c>
      <c r="H132" s="195">
        <v>64.748999999999995</v>
      </c>
      <c r="I132" s="196"/>
      <c r="J132" s="197">
        <f>ROUND(I132*H132,2)</f>
        <v>0</v>
      </c>
      <c r="K132" s="193" t="s">
        <v>174</v>
      </c>
      <c r="L132" s="59"/>
      <c r="M132" s="198" t="s">
        <v>22</v>
      </c>
      <c r="N132" s="199" t="s">
        <v>49</v>
      </c>
      <c r="O132" s="40"/>
      <c r="P132" s="200">
        <f>O132*H132</f>
        <v>0</v>
      </c>
      <c r="Q132" s="200">
        <v>0</v>
      </c>
      <c r="R132" s="200">
        <f>Q132*H132</f>
        <v>0</v>
      </c>
      <c r="S132" s="200">
        <v>0</v>
      </c>
      <c r="T132" s="201">
        <f>S132*H132</f>
        <v>0</v>
      </c>
      <c r="AR132" s="22" t="s">
        <v>175</v>
      </c>
      <c r="AT132" s="22" t="s">
        <v>170</v>
      </c>
      <c r="AU132" s="22" t="s">
        <v>87</v>
      </c>
      <c r="AY132" s="22" t="s">
        <v>168</v>
      </c>
      <c r="BE132" s="202">
        <f>IF(N132="základní",J132,0)</f>
        <v>0</v>
      </c>
      <c r="BF132" s="202">
        <f>IF(N132="snížená",J132,0)</f>
        <v>0</v>
      </c>
      <c r="BG132" s="202">
        <f>IF(N132="zákl. přenesená",J132,0)</f>
        <v>0</v>
      </c>
      <c r="BH132" s="202">
        <f>IF(N132="sníž. přenesená",J132,0)</f>
        <v>0</v>
      </c>
      <c r="BI132" s="202">
        <f>IF(N132="nulová",J132,0)</f>
        <v>0</v>
      </c>
      <c r="BJ132" s="22" t="s">
        <v>24</v>
      </c>
      <c r="BK132" s="202">
        <f>ROUND(I132*H132,2)</f>
        <v>0</v>
      </c>
      <c r="BL132" s="22" t="s">
        <v>175</v>
      </c>
      <c r="BM132" s="22" t="s">
        <v>191</v>
      </c>
    </row>
    <row r="133" spans="2:65" s="1" customFormat="1" ht="44.25" customHeight="1">
      <c r="B133" s="39"/>
      <c r="C133" s="191" t="s">
        <v>192</v>
      </c>
      <c r="D133" s="191" t="s">
        <v>170</v>
      </c>
      <c r="E133" s="192" t="s">
        <v>193</v>
      </c>
      <c r="F133" s="193" t="s">
        <v>194</v>
      </c>
      <c r="G133" s="194" t="s">
        <v>186</v>
      </c>
      <c r="H133" s="195">
        <v>7</v>
      </c>
      <c r="I133" s="196"/>
      <c r="J133" s="197">
        <f>ROUND(I133*H133,2)</f>
        <v>0</v>
      </c>
      <c r="K133" s="193" t="s">
        <v>174</v>
      </c>
      <c r="L133" s="59"/>
      <c r="M133" s="198" t="s">
        <v>22</v>
      </c>
      <c r="N133" s="199" t="s">
        <v>49</v>
      </c>
      <c r="O133" s="40"/>
      <c r="P133" s="200">
        <f>O133*H133</f>
        <v>0</v>
      </c>
      <c r="Q133" s="200">
        <v>0</v>
      </c>
      <c r="R133" s="200">
        <f>Q133*H133</f>
        <v>0</v>
      </c>
      <c r="S133" s="200">
        <v>0</v>
      </c>
      <c r="T133" s="201">
        <f>S133*H133</f>
        <v>0</v>
      </c>
      <c r="AR133" s="22" t="s">
        <v>175</v>
      </c>
      <c r="AT133" s="22" t="s">
        <v>170</v>
      </c>
      <c r="AU133" s="22" t="s">
        <v>87</v>
      </c>
      <c r="AY133" s="22" t="s">
        <v>168</v>
      </c>
      <c r="BE133" s="202">
        <f>IF(N133="základní",J133,0)</f>
        <v>0</v>
      </c>
      <c r="BF133" s="202">
        <f>IF(N133="snížená",J133,0)</f>
        <v>0</v>
      </c>
      <c r="BG133" s="202">
        <f>IF(N133="zákl. přenesená",J133,0)</f>
        <v>0</v>
      </c>
      <c r="BH133" s="202">
        <f>IF(N133="sníž. přenesená",J133,0)</f>
        <v>0</v>
      </c>
      <c r="BI133" s="202">
        <f>IF(N133="nulová",J133,0)</f>
        <v>0</v>
      </c>
      <c r="BJ133" s="22" t="s">
        <v>24</v>
      </c>
      <c r="BK133" s="202">
        <f>ROUND(I133*H133,2)</f>
        <v>0</v>
      </c>
      <c r="BL133" s="22" t="s">
        <v>175</v>
      </c>
      <c r="BM133" s="22" t="s">
        <v>195</v>
      </c>
    </row>
    <row r="134" spans="2:65" s="11" customFormat="1" ht="13.5">
      <c r="B134" s="203"/>
      <c r="C134" s="204"/>
      <c r="D134" s="205" t="s">
        <v>177</v>
      </c>
      <c r="E134" s="206" t="s">
        <v>22</v>
      </c>
      <c r="F134" s="207" t="s">
        <v>196</v>
      </c>
      <c r="G134" s="204"/>
      <c r="H134" s="208" t="s">
        <v>22</v>
      </c>
      <c r="I134" s="209"/>
      <c r="J134" s="204"/>
      <c r="K134" s="204"/>
      <c r="L134" s="210"/>
      <c r="M134" s="211"/>
      <c r="N134" s="212"/>
      <c r="O134" s="212"/>
      <c r="P134" s="212"/>
      <c r="Q134" s="212"/>
      <c r="R134" s="212"/>
      <c r="S134" s="212"/>
      <c r="T134" s="213"/>
      <c r="AT134" s="214" t="s">
        <v>177</v>
      </c>
      <c r="AU134" s="214" t="s">
        <v>87</v>
      </c>
      <c r="AV134" s="11" t="s">
        <v>24</v>
      </c>
      <c r="AW134" s="11" t="s">
        <v>41</v>
      </c>
      <c r="AX134" s="11" t="s">
        <v>78</v>
      </c>
      <c r="AY134" s="214" t="s">
        <v>168</v>
      </c>
    </row>
    <row r="135" spans="2:65" s="12" customFormat="1" ht="13.5">
      <c r="B135" s="215"/>
      <c r="C135" s="216"/>
      <c r="D135" s="217" t="s">
        <v>177</v>
      </c>
      <c r="E135" s="218" t="s">
        <v>22</v>
      </c>
      <c r="F135" s="219" t="s">
        <v>197</v>
      </c>
      <c r="G135" s="216"/>
      <c r="H135" s="220">
        <v>7</v>
      </c>
      <c r="I135" s="221"/>
      <c r="J135" s="216"/>
      <c r="K135" s="216"/>
      <c r="L135" s="222"/>
      <c r="M135" s="223"/>
      <c r="N135" s="224"/>
      <c r="O135" s="224"/>
      <c r="P135" s="224"/>
      <c r="Q135" s="224"/>
      <c r="R135" s="224"/>
      <c r="S135" s="224"/>
      <c r="T135" s="225"/>
      <c r="AT135" s="226" t="s">
        <v>177</v>
      </c>
      <c r="AU135" s="226" t="s">
        <v>87</v>
      </c>
      <c r="AV135" s="12" t="s">
        <v>87</v>
      </c>
      <c r="AW135" s="12" t="s">
        <v>41</v>
      </c>
      <c r="AX135" s="12" t="s">
        <v>78</v>
      </c>
      <c r="AY135" s="226" t="s">
        <v>168</v>
      </c>
    </row>
    <row r="136" spans="2:65" s="1" customFormat="1" ht="44.25" customHeight="1">
      <c r="B136" s="39"/>
      <c r="C136" s="191" t="s">
        <v>198</v>
      </c>
      <c r="D136" s="191" t="s">
        <v>170</v>
      </c>
      <c r="E136" s="192" t="s">
        <v>199</v>
      </c>
      <c r="F136" s="193" t="s">
        <v>200</v>
      </c>
      <c r="G136" s="194" t="s">
        <v>186</v>
      </c>
      <c r="H136" s="195">
        <v>7</v>
      </c>
      <c r="I136" s="196"/>
      <c r="J136" s="197">
        <f>ROUND(I136*H136,2)</f>
        <v>0</v>
      </c>
      <c r="K136" s="193" t="s">
        <v>174</v>
      </c>
      <c r="L136" s="59"/>
      <c r="M136" s="198" t="s">
        <v>22</v>
      </c>
      <c r="N136" s="199" t="s">
        <v>49</v>
      </c>
      <c r="O136" s="40"/>
      <c r="P136" s="200">
        <f>O136*H136</f>
        <v>0</v>
      </c>
      <c r="Q136" s="200">
        <v>0</v>
      </c>
      <c r="R136" s="200">
        <f>Q136*H136</f>
        <v>0</v>
      </c>
      <c r="S136" s="200">
        <v>0</v>
      </c>
      <c r="T136" s="201">
        <f>S136*H136</f>
        <v>0</v>
      </c>
      <c r="AR136" s="22" t="s">
        <v>175</v>
      </c>
      <c r="AT136" s="22" t="s">
        <v>170</v>
      </c>
      <c r="AU136" s="22" t="s">
        <v>87</v>
      </c>
      <c r="AY136" s="22" t="s">
        <v>168</v>
      </c>
      <c r="BE136" s="202">
        <f>IF(N136="základní",J136,0)</f>
        <v>0</v>
      </c>
      <c r="BF136" s="202">
        <f>IF(N136="snížená",J136,0)</f>
        <v>0</v>
      </c>
      <c r="BG136" s="202">
        <f>IF(N136="zákl. přenesená",J136,0)</f>
        <v>0</v>
      </c>
      <c r="BH136" s="202">
        <f>IF(N136="sníž. přenesená",J136,0)</f>
        <v>0</v>
      </c>
      <c r="BI136" s="202">
        <f>IF(N136="nulová",J136,0)</f>
        <v>0</v>
      </c>
      <c r="BJ136" s="22" t="s">
        <v>24</v>
      </c>
      <c r="BK136" s="202">
        <f>ROUND(I136*H136,2)</f>
        <v>0</v>
      </c>
      <c r="BL136" s="22" t="s">
        <v>175</v>
      </c>
      <c r="BM136" s="22" t="s">
        <v>201</v>
      </c>
    </row>
    <row r="137" spans="2:65" s="1" customFormat="1" ht="44.25" customHeight="1">
      <c r="B137" s="39"/>
      <c r="C137" s="191" t="s">
        <v>202</v>
      </c>
      <c r="D137" s="191" t="s">
        <v>170</v>
      </c>
      <c r="E137" s="192" t="s">
        <v>203</v>
      </c>
      <c r="F137" s="193" t="s">
        <v>204</v>
      </c>
      <c r="G137" s="194" t="s">
        <v>186</v>
      </c>
      <c r="H137" s="195">
        <v>102.89400000000001</v>
      </c>
      <c r="I137" s="196"/>
      <c r="J137" s="197">
        <f>ROUND(I137*H137,2)</f>
        <v>0</v>
      </c>
      <c r="K137" s="193" t="s">
        <v>174</v>
      </c>
      <c r="L137" s="59"/>
      <c r="M137" s="198" t="s">
        <v>22</v>
      </c>
      <c r="N137" s="199" t="s">
        <v>49</v>
      </c>
      <c r="O137" s="40"/>
      <c r="P137" s="200">
        <f>O137*H137</f>
        <v>0</v>
      </c>
      <c r="Q137" s="200">
        <v>0</v>
      </c>
      <c r="R137" s="200">
        <f>Q137*H137</f>
        <v>0</v>
      </c>
      <c r="S137" s="200">
        <v>0</v>
      </c>
      <c r="T137" s="201">
        <f>S137*H137</f>
        <v>0</v>
      </c>
      <c r="AR137" s="22" t="s">
        <v>175</v>
      </c>
      <c r="AT137" s="22" t="s">
        <v>170</v>
      </c>
      <c r="AU137" s="22" t="s">
        <v>87</v>
      </c>
      <c r="AY137" s="22" t="s">
        <v>168</v>
      </c>
      <c r="BE137" s="202">
        <f>IF(N137="základní",J137,0)</f>
        <v>0</v>
      </c>
      <c r="BF137" s="202">
        <f>IF(N137="snížená",J137,0)</f>
        <v>0</v>
      </c>
      <c r="BG137" s="202">
        <f>IF(N137="zákl. přenesená",J137,0)</f>
        <v>0</v>
      </c>
      <c r="BH137" s="202">
        <f>IF(N137="sníž. přenesená",J137,0)</f>
        <v>0</v>
      </c>
      <c r="BI137" s="202">
        <f>IF(N137="nulová",J137,0)</f>
        <v>0</v>
      </c>
      <c r="BJ137" s="22" t="s">
        <v>24</v>
      </c>
      <c r="BK137" s="202">
        <f>ROUND(I137*H137,2)</f>
        <v>0</v>
      </c>
      <c r="BL137" s="22" t="s">
        <v>175</v>
      </c>
      <c r="BM137" s="22" t="s">
        <v>205</v>
      </c>
    </row>
    <row r="138" spans="2:65" s="11" customFormat="1" ht="13.5">
      <c r="B138" s="203"/>
      <c r="C138" s="204"/>
      <c r="D138" s="205" t="s">
        <v>177</v>
      </c>
      <c r="E138" s="206" t="s">
        <v>22</v>
      </c>
      <c r="F138" s="207" t="s">
        <v>206</v>
      </c>
      <c r="G138" s="204"/>
      <c r="H138" s="208" t="s">
        <v>22</v>
      </c>
      <c r="I138" s="209"/>
      <c r="J138" s="204"/>
      <c r="K138" s="204"/>
      <c r="L138" s="210"/>
      <c r="M138" s="211"/>
      <c r="N138" s="212"/>
      <c r="O138" s="212"/>
      <c r="P138" s="212"/>
      <c r="Q138" s="212"/>
      <c r="R138" s="212"/>
      <c r="S138" s="212"/>
      <c r="T138" s="213"/>
      <c r="AT138" s="214" t="s">
        <v>177</v>
      </c>
      <c r="AU138" s="214" t="s">
        <v>87</v>
      </c>
      <c r="AV138" s="11" t="s">
        <v>24</v>
      </c>
      <c r="AW138" s="11" t="s">
        <v>41</v>
      </c>
      <c r="AX138" s="11" t="s">
        <v>78</v>
      </c>
      <c r="AY138" s="214" t="s">
        <v>168</v>
      </c>
    </row>
    <row r="139" spans="2:65" s="12" customFormat="1" ht="13.5">
      <c r="B139" s="215"/>
      <c r="C139" s="216"/>
      <c r="D139" s="217" t="s">
        <v>177</v>
      </c>
      <c r="E139" s="218" t="s">
        <v>22</v>
      </c>
      <c r="F139" s="219" t="s">
        <v>207</v>
      </c>
      <c r="G139" s="216"/>
      <c r="H139" s="220">
        <v>102.89400000000001</v>
      </c>
      <c r="I139" s="221"/>
      <c r="J139" s="216"/>
      <c r="K139" s="216"/>
      <c r="L139" s="222"/>
      <c r="M139" s="223"/>
      <c r="N139" s="224"/>
      <c r="O139" s="224"/>
      <c r="P139" s="224"/>
      <c r="Q139" s="224"/>
      <c r="R139" s="224"/>
      <c r="S139" s="224"/>
      <c r="T139" s="225"/>
      <c r="AT139" s="226" t="s">
        <v>177</v>
      </c>
      <c r="AU139" s="226" t="s">
        <v>87</v>
      </c>
      <c r="AV139" s="12" t="s">
        <v>87</v>
      </c>
      <c r="AW139" s="12" t="s">
        <v>41</v>
      </c>
      <c r="AX139" s="12" t="s">
        <v>78</v>
      </c>
      <c r="AY139" s="226" t="s">
        <v>168</v>
      </c>
    </row>
    <row r="140" spans="2:65" s="1" customFormat="1" ht="44.25" customHeight="1">
      <c r="B140" s="39"/>
      <c r="C140" s="191" t="s">
        <v>208</v>
      </c>
      <c r="D140" s="191" t="s">
        <v>170</v>
      </c>
      <c r="E140" s="192" t="s">
        <v>209</v>
      </c>
      <c r="F140" s="193" t="s">
        <v>210</v>
      </c>
      <c r="G140" s="194" t="s">
        <v>186</v>
      </c>
      <c r="H140" s="195">
        <v>13.302</v>
      </c>
      <c r="I140" s="196"/>
      <c r="J140" s="197">
        <f>ROUND(I140*H140,2)</f>
        <v>0</v>
      </c>
      <c r="K140" s="193" t="s">
        <v>174</v>
      </c>
      <c r="L140" s="59"/>
      <c r="M140" s="198" t="s">
        <v>22</v>
      </c>
      <c r="N140" s="199" t="s">
        <v>49</v>
      </c>
      <c r="O140" s="40"/>
      <c r="P140" s="200">
        <f>O140*H140</f>
        <v>0</v>
      </c>
      <c r="Q140" s="200">
        <v>0</v>
      </c>
      <c r="R140" s="200">
        <f>Q140*H140</f>
        <v>0</v>
      </c>
      <c r="S140" s="200">
        <v>0</v>
      </c>
      <c r="T140" s="201">
        <f>S140*H140</f>
        <v>0</v>
      </c>
      <c r="AR140" s="22" t="s">
        <v>175</v>
      </c>
      <c r="AT140" s="22" t="s">
        <v>170</v>
      </c>
      <c r="AU140" s="22" t="s">
        <v>87</v>
      </c>
      <c r="AY140" s="22" t="s">
        <v>168</v>
      </c>
      <c r="BE140" s="202">
        <f>IF(N140="základní",J140,0)</f>
        <v>0</v>
      </c>
      <c r="BF140" s="202">
        <f>IF(N140="snížená",J140,0)</f>
        <v>0</v>
      </c>
      <c r="BG140" s="202">
        <f>IF(N140="zákl. přenesená",J140,0)</f>
        <v>0</v>
      </c>
      <c r="BH140" s="202">
        <f>IF(N140="sníž. přenesená",J140,0)</f>
        <v>0</v>
      </c>
      <c r="BI140" s="202">
        <f>IF(N140="nulová",J140,0)</f>
        <v>0</v>
      </c>
      <c r="BJ140" s="22" t="s">
        <v>24</v>
      </c>
      <c r="BK140" s="202">
        <f>ROUND(I140*H140,2)</f>
        <v>0</v>
      </c>
      <c r="BL140" s="22" t="s">
        <v>175</v>
      </c>
      <c r="BM140" s="22" t="s">
        <v>211</v>
      </c>
    </row>
    <row r="141" spans="2:65" s="1" customFormat="1" ht="22.5" customHeight="1">
      <c r="B141" s="39"/>
      <c r="C141" s="191" t="s">
        <v>212</v>
      </c>
      <c r="D141" s="191" t="s">
        <v>170</v>
      </c>
      <c r="E141" s="192" t="s">
        <v>213</v>
      </c>
      <c r="F141" s="193" t="s">
        <v>214</v>
      </c>
      <c r="G141" s="194" t="s">
        <v>186</v>
      </c>
      <c r="H141" s="195">
        <v>64.748999999999995</v>
      </c>
      <c r="I141" s="196"/>
      <c r="J141" s="197">
        <f>ROUND(I141*H141,2)</f>
        <v>0</v>
      </c>
      <c r="K141" s="193" t="s">
        <v>174</v>
      </c>
      <c r="L141" s="59"/>
      <c r="M141" s="198" t="s">
        <v>22</v>
      </c>
      <c r="N141" s="199" t="s">
        <v>49</v>
      </c>
      <c r="O141" s="40"/>
      <c r="P141" s="200">
        <f>O141*H141</f>
        <v>0</v>
      </c>
      <c r="Q141" s="200">
        <v>0</v>
      </c>
      <c r="R141" s="200">
        <f>Q141*H141</f>
        <v>0</v>
      </c>
      <c r="S141" s="200">
        <v>0</v>
      </c>
      <c r="T141" s="201">
        <f>S141*H141</f>
        <v>0</v>
      </c>
      <c r="AR141" s="22" t="s">
        <v>175</v>
      </c>
      <c r="AT141" s="22" t="s">
        <v>170</v>
      </c>
      <c r="AU141" s="22" t="s">
        <v>87</v>
      </c>
      <c r="AY141" s="22" t="s">
        <v>168</v>
      </c>
      <c r="BE141" s="202">
        <f>IF(N141="základní",J141,0)</f>
        <v>0</v>
      </c>
      <c r="BF141" s="202">
        <f>IF(N141="snížená",J141,0)</f>
        <v>0</v>
      </c>
      <c r="BG141" s="202">
        <f>IF(N141="zákl. přenesená",J141,0)</f>
        <v>0</v>
      </c>
      <c r="BH141" s="202">
        <f>IF(N141="sníž. přenesená",J141,0)</f>
        <v>0</v>
      </c>
      <c r="BI141" s="202">
        <f>IF(N141="nulová",J141,0)</f>
        <v>0</v>
      </c>
      <c r="BJ141" s="22" t="s">
        <v>24</v>
      </c>
      <c r="BK141" s="202">
        <f>ROUND(I141*H141,2)</f>
        <v>0</v>
      </c>
      <c r="BL141" s="22" t="s">
        <v>175</v>
      </c>
      <c r="BM141" s="22" t="s">
        <v>215</v>
      </c>
    </row>
    <row r="142" spans="2:65" s="1" customFormat="1" ht="22.5" customHeight="1">
      <c r="B142" s="39"/>
      <c r="C142" s="191" t="s">
        <v>29</v>
      </c>
      <c r="D142" s="191" t="s">
        <v>170</v>
      </c>
      <c r="E142" s="192" t="s">
        <v>216</v>
      </c>
      <c r="F142" s="193" t="s">
        <v>217</v>
      </c>
      <c r="G142" s="194" t="s">
        <v>218</v>
      </c>
      <c r="H142" s="195">
        <v>23.943999999999999</v>
      </c>
      <c r="I142" s="196"/>
      <c r="J142" s="197">
        <f>ROUND(I142*H142,2)</f>
        <v>0</v>
      </c>
      <c r="K142" s="193" t="s">
        <v>174</v>
      </c>
      <c r="L142" s="59"/>
      <c r="M142" s="198" t="s">
        <v>22</v>
      </c>
      <c r="N142" s="199" t="s">
        <v>49</v>
      </c>
      <c r="O142" s="40"/>
      <c r="P142" s="200">
        <f>O142*H142</f>
        <v>0</v>
      </c>
      <c r="Q142" s="200">
        <v>0</v>
      </c>
      <c r="R142" s="200">
        <f>Q142*H142</f>
        <v>0</v>
      </c>
      <c r="S142" s="200">
        <v>0</v>
      </c>
      <c r="T142" s="201">
        <f>S142*H142</f>
        <v>0</v>
      </c>
      <c r="AR142" s="22" t="s">
        <v>175</v>
      </c>
      <c r="AT142" s="22" t="s">
        <v>170</v>
      </c>
      <c r="AU142" s="22" t="s">
        <v>87</v>
      </c>
      <c r="AY142" s="22" t="s">
        <v>168</v>
      </c>
      <c r="BE142" s="202">
        <f>IF(N142="základní",J142,0)</f>
        <v>0</v>
      </c>
      <c r="BF142" s="202">
        <f>IF(N142="snížená",J142,0)</f>
        <v>0</v>
      </c>
      <c r="BG142" s="202">
        <f>IF(N142="zákl. přenesená",J142,0)</f>
        <v>0</v>
      </c>
      <c r="BH142" s="202">
        <f>IF(N142="sníž. přenesená",J142,0)</f>
        <v>0</v>
      </c>
      <c r="BI142" s="202">
        <f>IF(N142="nulová",J142,0)</f>
        <v>0</v>
      </c>
      <c r="BJ142" s="22" t="s">
        <v>24</v>
      </c>
      <c r="BK142" s="202">
        <f>ROUND(I142*H142,2)</f>
        <v>0</v>
      </c>
      <c r="BL142" s="22" t="s">
        <v>175</v>
      </c>
      <c r="BM142" s="22" t="s">
        <v>219</v>
      </c>
    </row>
    <row r="143" spans="2:65" s="12" customFormat="1" ht="13.5">
      <c r="B143" s="215"/>
      <c r="C143" s="216"/>
      <c r="D143" s="217" t="s">
        <v>177</v>
      </c>
      <c r="E143" s="216"/>
      <c r="F143" s="219" t="s">
        <v>220</v>
      </c>
      <c r="G143" s="216"/>
      <c r="H143" s="220">
        <v>23.943999999999999</v>
      </c>
      <c r="I143" s="221"/>
      <c r="J143" s="216"/>
      <c r="K143" s="216"/>
      <c r="L143" s="222"/>
      <c r="M143" s="223"/>
      <c r="N143" s="224"/>
      <c r="O143" s="224"/>
      <c r="P143" s="224"/>
      <c r="Q143" s="224"/>
      <c r="R143" s="224"/>
      <c r="S143" s="224"/>
      <c r="T143" s="225"/>
      <c r="AT143" s="226" t="s">
        <v>177</v>
      </c>
      <c r="AU143" s="226" t="s">
        <v>87</v>
      </c>
      <c r="AV143" s="12" t="s">
        <v>87</v>
      </c>
      <c r="AW143" s="12" t="s">
        <v>6</v>
      </c>
      <c r="AX143" s="12" t="s">
        <v>24</v>
      </c>
      <c r="AY143" s="226" t="s">
        <v>168</v>
      </c>
    </row>
    <row r="144" spans="2:65" s="1" customFormat="1" ht="31.5" customHeight="1">
      <c r="B144" s="39"/>
      <c r="C144" s="191" t="s">
        <v>221</v>
      </c>
      <c r="D144" s="191" t="s">
        <v>170</v>
      </c>
      <c r="E144" s="192" t="s">
        <v>222</v>
      </c>
      <c r="F144" s="193" t="s">
        <v>223</v>
      </c>
      <c r="G144" s="194" t="s">
        <v>186</v>
      </c>
      <c r="H144" s="195">
        <v>51.447000000000003</v>
      </c>
      <c r="I144" s="196"/>
      <c r="J144" s="197">
        <f>ROUND(I144*H144,2)</f>
        <v>0</v>
      </c>
      <c r="K144" s="193" t="s">
        <v>174</v>
      </c>
      <c r="L144" s="59"/>
      <c r="M144" s="198" t="s">
        <v>22</v>
      </c>
      <c r="N144" s="199" t="s">
        <v>49</v>
      </c>
      <c r="O144" s="40"/>
      <c r="P144" s="200">
        <f>O144*H144</f>
        <v>0</v>
      </c>
      <c r="Q144" s="200">
        <v>0</v>
      </c>
      <c r="R144" s="200">
        <f>Q144*H144</f>
        <v>0</v>
      </c>
      <c r="S144" s="200">
        <v>0</v>
      </c>
      <c r="T144" s="201">
        <f>S144*H144</f>
        <v>0</v>
      </c>
      <c r="AR144" s="22" t="s">
        <v>175</v>
      </c>
      <c r="AT144" s="22" t="s">
        <v>170</v>
      </c>
      <c r="AU144" s="22" t="s">
        <v>87</v>
      </c>
      <c r="AY144" s="22" t="s">
        <v>168</v>
      </c>
      <c r="BE144" s="202">
        <f>IF(N144="základní",J144,0)</f>
        <v>0</v>
      </c>
      <c r="BF144" s="202">
        <f>IF(N144="snížená",J144,0)</f>
        <v>0</v>
      </c>
      <c r="BG144" s="202">
        <f>IF(N144="zákl. přenesená",J144,0)</f>
        <v>0</v>
      </c>
      <c r="BH144" s="202">
        <f>IF(N144="sníž. přenesená",J144,0)</f>
        <v>0</v>
      </c>
      <c r="BI144" s="202">
        <f>IF(N144="nulová",J144,0)</f>
        <v>0</v>
      </c>
      <c r="BJ144" s="22" t="s">
        <v>24</v>
      </c>
      <c r="BK144" s="202">
        <f>ROUND(I144*H144,2)</f>
        <v>0</v>
      </c>
      <c r="BL144" s="22" t="s">
        <v>175</v>
      </c>
      <c r="BM144" s="22" t="s">
        <v>224</v>
      </c>
    </row>
    <row r="145" spans="2:65" s="12" customFormat="1" ht="13.5">
      <c r="B145" s="215"/>
      <c r="C145" s="216"/>
      <c r="D145" s="205" t="s">
        <v>177</v>
      </c>
      <c r="E145" s="227" t="s">
        <v>22</v>
      </c>
      <c r="F145" s="228" t="s">
        <v>225</v>
      </c>
      <c r="G145" s="216"/>
      <c r="H145" s="229">
        <v>64.748999999999995</v>
      </c>
      <c r="I145" s="221"/>
      <c r="J145" s="216"/>
      <c r="K145" s="216"/>
      <c r="L145" s="222"/>
      <c r="M145" s="223"/>
      <c r="N145" s="224"/>
      <c r="O145" s="224"/>
      <c r="P145" s="224"/>
      <c r="Q145" s="224"/>
      <c r="R145" s="224"/>
      <c r="S145" s="224"/>
      <c r="T145" s="225"/>
      <c r="AT145" s="226" t="s">
        <v>177</v>
      </c>
      <c r="AU145" s="226" t="s">
        <v>87</v>
      </c>
      <c r="AV145" s="12" t="s">
        <v>87</v>
      </c>
      <c r="AW145" s="12" t="s">
        <v>41</v>
      </c>
      <c r="AX145" s="12" t="s">
        <v>78</v>
      </c>
      <c r="AY145" s="226" t="s">
        <v>168</v>
      </c>
    </row>
    <row r="146" spans="2:65" s="11" customFormat="1" ht="13.5">
      <c r="B146" s="203"/>
      <c r="C146" s="204"/>
      <c r="D146" s="205" t="s">
        <v>177</v>
      </c>
      <c r="E146" s="206" t="s">
        <v>22</v>
      </c>
      <c r="F146" s="207" t="s">
        <v>226</v>
      </c>
      <c r="G146" s="204"/>
      <c r="H146" s="208" t="s">
        <v>22</v>
      </c>
      <c r="I146" s="209"/>
      <c r="J146" s="204"/>
      <c r="K146" s="204"/>
      <c r="L146" s="210"/>
      <c r="M146" s="211"/>
      <c r="N146" s="212"/>
      <c r="O146" s="212"/>
      <c r="P146" s="212"/>
      <c r="Q146" s="212"/>
      <c r="R146" s="212"/>
      <c r="S146" s="212"/>
      <c r="T146" s="213"/>
      <c r="AT146" s="214" t="s">
        <v>177</v>
      </c>
      <c r="AU146" s="214" t="s">
        <v>87</v>
      </c>
      <c r="AV146" s="11" t="s">
        <v>24</v>
      </c>
      <c r="AW146" s="11" t="s">
        <v>41</v>
      </c>
      <c r="AX146" s="11" t="s">
        <v>78</v>
      </c>
      <c r="AY146" s="214" t="s">
        <v>168</v>
      </c>
    </row>
    <row r="147" spans="2:65" s="12" customFormat="1" ht="13.5">
      <c r="B147" s="215"/>
      <c r="C147" s="216"/>
      <c r="D147" s="217" t="s">
        <v>177</v>
      </c>
      <c r="E147" s="218" t="s">
        <v>22</v>
      </c>
      <c r="F147" s="219" t="s">
        <v>227</v>
      </c>
      <c r="G147" s="216"/>
      <c r="H147" s="220">
        <v>-13.302</v>
      </c>
      <c r="I147" s="221"/>
      <c r="J147" s="216"/>
      <c r="K147" s="216"/>
      <c r="L147" s="222"/>
      <c r="M147" s="223"/>
      <c r="N147" s="224"/>
      <c r="O147" s="224"/>
      <c r="P147" s="224"/>
      <c r="Q147" s="224"/>
      <c r="R147" s="224"/>
      <c r="S147" s="224"/>
      <c r="T147" s="225"/>
      <c r="AT147" s="226" t="s">
        <v>177</v>
      </c>
      <c r="AU147" s="226" t="s">
        <v>87</v>
      </c>
      <c r="AV147" s="12" t="s">
        <v>87</v>
      </c>
      <c r="AW147" s="12" t="s">
        <v>41</v>
      </c>
      <c r="AX147" s="12" t="s">
        <v>78</v>
      </c>
      <c r="AY147" s="226" t="s">
        <v>168</v>
      </c>
    </row>
    <row r="148" spans="2:65" s="1" customFormat="1" ht="44.25" customHeight="1">
      <c r="B148" s="39"/>
      <c r="C148" s="191" t="s">
        <v>228</v>
      </c>
      <c r="D148" s="191" t="s">
        <v>170</v>
      </c>
      <c r="E148" s="192" t="s">
        <v>229</v>
      </c>
      <c r="F148" s="193" t="s">
        <v>230</v>
      </c>
      <c r="G148" s="194" t="s">
        <v>186</v>
      </c>
      <c r="H148" s="195">
        <v>3.5</v>
      </c>
      <c r="I148" s="196"/>
      <c r="J148" s="197">
        <f>ROUND(I148*H148,2)</f>
        <v>0</v>
      </c>
      <c r="K148" s="193" t="s">
        <v>174</v>
      </c>
      <c r="L148" s="59"/>
      <c r="M148" s="198" t="s">
        <v>22</v>
      </c>
      <c r="N148" s="199" t="s">
        <v>49</v>
      </c>
      <c r="O148" s="40"/>
      <c r="P148" s="200">
        <f>O148*H148</f>
        <v>0</v>
      </c>
      <c r="Q148" s="200">
        <v>0</v>
      </c>
      <c r="R148" s="200">
        <f>Q148*H148</f>
        <v>0</v>
      </c>
      <c r="S148" s="200">
        <v>0</v>
      </c>
      <c r="T148" s="201">
        <f>S148*H148</f>
        <v>0</v>
      </c>
      <c r="AR148" s="22" t="s">
        <v>175</v>
      </c>
      <c r="AT148" s="22" t="s">
        <v>170</v>
      </c>
      <c r="AU148" s="22" t="s">
        <v>87</v>
      </c>
      <c r="AY148" s="22" t="s">
        <v>168</v>
      </c>
      <c r="BE148" s="202">
        <f>IF(N148="základní",J148,0)</f>
        <v>0</v>
      </c>
      <c r="BF148" s="202">
        <f>IF(N148="snížená",J148,0)</f>
        <v>0</v>
      </c>
      <c r="BG148" s="202">
        <f>IF(N148="zákl. přenesená",J148,0)</f>
        <v>0</v>
      </c>
      <c r="BH148" s="202">
        <f>IF(N148="sníž. přenesená",J148,0)</f>
        <v>0</v>
      </c>
      <c r="BI148" s="202">
        <f>IF(N148="nulová",J148,0)</f>
        <v>0</v>
      </c>
      <c r="BJ148" s="22" t="s">
        <v>24</v>
      </c>
      <c r="BK148" s="202">
        <f>ROUND(I148*H148,2)</f>
        <v>0</v>
      </c>
      <c r="BL148" s="22" t="s">
        <v>175</v>
      </c>
      <c r="BM148" s="22" t="s">
        <v>231</v>
      </c>
    </row>
    <row r="149" spans="2:65" s="11" customFormat="1" ht="13.5">
      <c r="B149" s="203"/>
      <c r="C149" s="204"/>
      <c r="D149" s="205" t="s">
        <v>177</v>
      </c>
      <c r="E149" s="206" t="s">
        <v>22</v>
      </c>
      <c r="F149" s="207" t="s">
        <v>196</v>
      </c>
      <c r="G149" s="204"/>
      <c r="H149" s="208" t="s">
        <v>22</v>
      </c>
      <c r="I149" s="209"/>
      <c r="J149" s="204"/>
      <c r="K149" s="204"/>
      <c r="L149" s="210"/>
      <c r="M149" s="211"/>
      <c r="N149" s="212"/>
      <c r="O149" s="212"/>
      <c r="P149" s="212"/>
      <c r="Q149" s="212"/>
      <c r="R149" s="212"/>
      <c r="S149" s="212"/>
      <c r="T149" s="213"/>
      <c r="AT149" s="214" t="s">
        <v>177</v>
      </c>
      <c r="AU149" s="214" t="s">
        <v>87</v>
      </c>
      <c r="AV149" s="11" t="s">
        <v>24</v>
      </c>
      <c r="AW149" s="11" t="s">
        <v>41</v>
      </c>
      <c r="AX149" s="11" t="s">
        <v>78</v>
      </c>
      <c r="AY149" s="214" t="s">
        <v>168</v>
      </c>
    </row>
    <row r="150" spans="2:65" s="12" customFormat="1" ht="13.5">
      <c r="B150" s="215"/>
      <c r="C150" s="216"/>
      <c r="D150" s="217" t="s">
        <v>177</v>
      </c>
      <c r="E150" s="218" t="s">
        <v>22</v>
      </c>
      <c r="F150" s="219" t="s">
        <v>232</v>
      </c>
      <c r="G150" s="216"/>
      <c r="H150" s="220">
        <v>3.5</v>
      </c>
      <c r="I150" s="221"/>
      <c r="J150" s="216"/>
      <c r="K150" s="216"/>
      <c r="L150" s="222"/>
      <c r="M150" s="223"/>
      <c r="N150" s="224"/>
      <c r="O150" s="224"/>
      <c r="P150" s="224"/>
      <c r="Q150" s="224"/>
      <c r="R150" s="224"/>
      <c r="S150" s="224"/>
      <c r="T150" s="225"/>
      <c r="AT150" s="226" t="s">
        <v>177</v>
      </c>
      <c r="AU150" s="226" t="s">
        <v>87</v>
      </c>
      <c r="AV150" s="12" t="s">
        <v>87</v>
      </c>
      <c r="AW150" s="12" t="s">
        <v>41</v>
      </c>
      <c r="AX150" s="12" t="s">
        <v>78</v>
      </c>
      <c r="AY150" s="226" t="s">
        <v>168</v>
      </c>
    </row>
    <row r="151" spans="2:65" s="1" customFormat="1" ht="22.5" customHeight="1">
      <c r="B151" s="39"/>
      <c r="C151" s="230" t="s">
        <v>233</v>
      </c>
      <c r="D151" s="230" t="s">
        <v>234</v>
      </c>
      <c r="E151" s="231" t="s">
        <v>235</v>
      </c>
      <c r="F151" s="232" t="s">
        <v>236</v>
      </c>
      <c r="G151" s="233" t="s">
        <v>218</v>
      </c>
      <c r="H151" s="234">
        <v>7</v>
      </c>
      <c r="I151" s="235"/>
      <c r="J151" s="236">
        <f>ROUND(I151*H151,2)</f>
        <v>0</v>
      </c>
      <c r="K151" s="232" t="s">
        <v>174</v>
      </c>
      <c r="L151" s="237"/>
      <c r="M151" s="238" t="s">
        <v>22</v>
      </c>
      <c r="N151" s="239" t="s">
        <v>49</v>
      </c>
      <c r="O151" s="40"/>
      <c r="P151" s="200">
        <f>O151*H151</f>
        <v>0</v>
      </c>
      <c r="Q151" s="200">
        <v>1</v>
      </c>
      <c r="R151" s="200">
        <f>Q151*H151</f>
        <v>7</v>
      </c>
      <c r="S151" s="200">
        <v>0</v>
      </c>
      <c r="T151" s="201">
        <f>S151*H151</f>
        <v>0</v>
      </c>
      <c r="AR151" s="22" t="s">
        <v>208</v>
      </c>
      <c r="AT151" s="22" t="s">
        <v>234</v>
      </c>
      <c r="AU151" s="22" t="s">
        <v>87</v>
      </c>
      <c r="AY151" s="22" t="s">
        <v>168</v>
      </c>
      <c r="BE151" s="202">
        <f>IF(N151="základní",J151,0)</f>
        <v>0</v>
      </c>
      <c r="BF151" s="202">
        <f>IF(N151="snížená",J151,0)</f>
        <v>0</v>
      </c>
      <c r="BG151" s="202">
        <f>IF(N151="zákl. přenesená",J151,0)</f>
        <v>0</v>
      </c>
      <c r="BH151" s="202">
        <f>IF(N151="sníž. přenesená",J151,0)</f>
        <v>0</v>
      </c>
      <c r="BI151" s="202">
        <f>IF(N151="nulová",J151,0)</f>
        <v>0</v>
      </c>
      <c r="BJ151" s="22" t="s">
        <v>24</v>
      </c>
      <c r="BK151" s="202">
        <f>ROUND(I151*H151,2)</f>
        <v>0</v>
      </c>
      <c r="BL151" s="22" t="s">
        <v>175</v>
      </c>
      <c r="BM151" s="22" t="s">
        <v>237</v>
      </c>
    </row>
    <row r="152" spans="2:65" s="12" customFormat="1" ht="13.5">
      <c r="B152" s="215"/>
      <c r="C152" s="216"/>
      <c r="D152" s="217" t="s">
        <v>177</v>
      </c>
      <c r="E152" s="216"/>
      <c r="F152" s="219" t="s">
        <v>238</v>
      </c>
      <c r="G152" s="216"/>
      <c r="H152" s="220">
        <v>7</v>
      </c>
      <c r="I152" s="221"/>
      <c r="J152" s="216"/>
      <c r="K152" s="216"/>
      <c r="L152" s="222"/>
      <c r="M152" s="223"/>
      <c r="N152" s="224"/>
      <c r="O152" s="224"/>
      <c r="P152" s="224"/>
      <c r="Q152" s="224"/>
      <c r="R152" s="224"/>
      <c r="S152" s="224"/>
      <c r="T152" s="225"/>
      <c r="AT152" s="226" t="s">
        <v>177</v>
      </c>
      <c r="AU152" s="226" t="s">
        <v>87</v>
      </c>
      <c r="AV152" s="12" t="s">
        <v>87</v>
      </c>
      <c r="AW152" s="12" t="s">
        <v>6</v>
      </c>
      <c r="AX152" s="12" t="s">
        <v>24</v>
      </c>
      <c r="AY152" s="226" t="s">
        <v>168</v>
      </c>
    </row>
    <row r="153" spans="2:65" s="1" customFormat="1" ht="31.5" customHeight="1">
      <c r="B153" s="39"/>
      <c r="C153" s="191" t="s">
        <v>239</v>
      </c>
      <c r="D153" s="191" t="s">
        <v>170</v>
      </c>
      <c r="E153" s="192" t="s">
        <v>240</v>
      </c>
      <c r="F153" s="193" t="s">
        <v>241</v>
      </c>
      <c r="G153" s="194" t="s">
        <v>186</v>
      </c>
      <c r="H153" s="195">
        <v>2.8</v>
      </c>
      <c r="I153" s="196"/>
      <c r="J153" s="197">
        <f>ROUND(I153*H153,2)</f>
        <v>0</v>
      </c>
      <c r="K153" s="193" t="s">
        <v>174</v>
      </c>
      <c r="L153" s="59"/>
      <c r="M153" s="198" t="s">
        <v>22</v>
      </c>
      <c r="N153" s="199" t="s">
        <v>49</v>
      </c>
      <c r="O153" s="40"/>
      <c r="P153" s="200">
        <f>O153*H153</f>
        <v>0</v>
      </c>
      <c r="Q153" s="200">
        <v>0</v>
      </c>
      <c r="R153" s="200">
        <f>Q153*H153</f>
        <v>0</v>
      </c>
      <c r="S153" s="200">
        <v>0</v>
      </c>
      <c r="T153" s="201">
        <f>S153*H153</f>
        <v>0</v>
      </c>
      <c r="AR153" s="22" t="s">
        <v>175</v>
      </c>
      <c r="AT153" s="22" t="s">
        <v>170</v>
      </c>
      <c r="AU153" s="22" t="s">
        <v>87</v>
      </c>
      <c r="AY153" s="22" t="s">
        <v>168</v>
      </c>
      <c r="BE153" s="202">
        <f>IF(N153="základní",J153,0)</f>
        <v>0</v>
      </c>
      <c r="BF153" s="202">
        <f>IF(N153="snížená",J153,0)</f>
        <v>0</v>
      </c>
      <c r="BG153" s="202">
        <f>IF(N153="zákl. přenesená",J153,0)</f>
        <v>0</v>
      </c>
      <c r="BH153" s="202">
        <f>IF(N153="sníž. přenesená",J153,0)</f>
        <v>0</v>
      </c>
      <c r="BI153" s="202">
        <f>IF(N153="nulová",J153,0)</f>
        <v>0</v>
      </c>
      <c r="BJ153" s="22" t="s">
        <v>24</v>
      </c>
      <c r="BK153" s="202">
        <f>ROUND(I153*H153,2)</f>
        <v>0</v>
      </c>
      <c r="BL153" s="22" t="s">
        <v>175</v>
      </c>
      <c r="BM153" s="22" t="s">
        <v>242</v>
      </c>
    </row>
    <row r="154" spans="2:65" s="12" customFormat="1" ht="13.5">
      <c r="B154" s="215"/>
      <c r="C154" s="216"/>
      <c r="D154" s="205" t="s">
        <v>177</v>
      </c>
      <c r="E154" s="227" t="s">
        <v>22</v>
      </c>
      <c r="F154" s="228" t="s">
        <v>243</v>
      </c>
      <c r="G154" s="216"/>
      <c r="H154" s="229">
        <v>2.8</v>
      </c>
      <c r="I154" s="221"/>
      <c r="J154" s="216"/>
      <c r="K154" s="216"/>
      <c r="L154" s="222"/>
      <c r="M154" s="223"/>
      <c r="N154" s="224"/>
      <c r="O154" s="224"/>
      <c r="P154" s="224"/>
      <c r="Q154" s="224"/>
      <c r="R154" s="224"/>
      <c r="S154" s="224"/>
      <c r="T154" s="225"/>
      <c r="AT154" s="226" t="s">
        <v>177</v>
      </c>
      <c r="AU154" s="226" t="s">
        <v>87</v>
      </c>
      <c r="AV154" s="12" t="s">
        <v>87</v>
      </c>
      <c r="AW154" s="12" t="s">
        <v>41</v>
      </c>
      <c r="AX154" s="12" t="s">
        <v>78</v>
      </c>
      <c r="AY154" s="226" t="s">
        <v>168</v>
      </c>
    </row>
    <row r="155" spans="2:65" s="10" customFormat="1" ht="29.85" customHeight="1">
      <c r="B155" s="174"/>
      <c r="C155" s="175"/>
      <c r="D155" s="188" t="s">
        <v>77</v>
      </c>
      <c r="E155" s="189" t="s">
        <v>244</v>
      </c>
      <c r="F155" s="189" t="s">
        <v>245</v>
      </c>
      <c r="G155" s="175"/>
      <c r="H155" s="175"/>
      <c r="I155" s="178"/>
      <c r="J155" s="190">
        <f>BK155</f>
        <v>0</v>
      </c>
      <c r="K155" s="175"/>
      <c r="L155" s="180"/>
      <c r="M155" s="181"/>
      <c r="N155" s="182"/>
      <c r="O155" s="182"/>
      <c r="P155" s="183">
        <f>SUM(P156:P164)</f>
        <v>0</v>
      </c>
      <c r="Q155" s="182"/>
      <c r="R155" s="183">
        <f>SUM(R156:R164)</f>
        <v>6.306</v>
      </c>
      <c r="S155" s="182"/>
      <c r="T155" s="184">
        <f>SUM(T156:T164)</f>
        <v>0</v>
      </c>
      <c r="AR155" s="185" t="s">
        <v>24</v>
      </c>
      <c r="AT155" s="186" t="s">
        <v>77</v>
      </c>
      <c r="AU155" s="186" t="s">
        <v>24</v>
      </c>
      <c r="AY155" s="185" t="s">
        <v>168</v>
      </c>
      <c r="BK155" s="187">
        <f>SUM(BK156:BK164)</f>
        <v>0</v>
      </c>
    </row>
    <row r="156" spans="2:65" s="1" customFormat="1" ht="57" customHeight="1">
      <c r="B156" s="39"/>
      <c r="C156" s="191" t="s">
        <v>10</v>
      </c>
      <c r="D156" s="191" t="s">
        <v>170</v>
      </c>
      <c r="E156" s="192" t="s">
        <v>246</v>
      </c>
      <c r="F156" s="193" t="s">
        <v>247</v>
      </c>
      <c r="G156" s="194" t="s">
        <v>173</v>
      </c>
      <c r="H156" s="195">
        <v>200</v>
      </c>
      <c r="I156" s="196"/>
      <c r="J156" s="197">
        <f>ROUND(I156*H156,2)</f>
        <v>0</v>
      </c>
      <c r="K156" s="193" t="s">
        <v>174</v>
      </c>
      <c r="L156" s="59"/>
      <c r="M156" s="198" t="s">
        <v>22</v>
      </c>
      <c r="N156" s="199" t="s">
        <v>49</v>
      </c>
      <c r="O156" s="40"/>
      <c r="P156" s="200">
        <f>O156*H156</f>
        <v>0</v>
      </c>
      <c r="Q156" s="200">
        <v>0</v>
      </c>
      <c r="R156" s="200">
        <f>Q156*H156</f>
        <v>0</v>
      </c>
      <c r="S156" s="200">
        <v>0</v>
      </c>
      <c r="T156" s="201">
        <f>S156*H156</f>
        <v>0</v>
      </c>
      <c r="AR156" s="22" t="s">
        <v>175</v>
      </c>
      <c r="AT156" s="22" t="s">
        <v>170</v>
      </c>
      <c r="AU156" s="22" t="s">
        <v>87</v>
      </c>
      <c r="AY156" s="22" t="s">
        <v>168</v>
      </c>
      <c r="BE156" s="202">
        <f>IF(N156="základní",J156,0)</f>
        <v>0</v>
      </c>
      <c r="BF156" s="202">
        <f>IF(N156="snížená",J156,0)</f>
        <v>0</v>
      </c>
      <c r="BG156" s="202">
        <f>IF(N156="zákl. přenesená",J156,0)</f>
        <v>0</v>
      </c>
      <c r="BH156" s="202">
        <f>IF(N156="sníž. přenesená",J156,0)</f>
        <v>0</v>
      </c>
      <c r="BI156" s="202">
        <f>IF(N156="nulová",J156,0)</f>
        <v>0</v>
      </c>
      <c r="BJ156" s="22" t="s">
        <v>24</v>
      </c>
      <c r="BK156" s="202">
        <f>ROUND(I156*H156,2)</f>
        <v>0</v>
      </c>
      <c r="BL156" s="22" t="s">
        <v>175</v>
      </c>
      <c r="BM156" s="22" t="s">
        <v>248</v>
      </c>
    </row>
    <row r="157" spans="2:65" s="1" customFormat="1" ht="44.25" customHeight="1">
      <c r="B157" s="39"/>
      <c r="C157" s="191" t="s">
        <v>249</v>
      </c>
      <c r="D157" s="191" t="s">
        <v>170</v>
      </c>
      <c r="E157" s="192" t="s">
        <v>209</v>
      </c>
      <c r="F157" s="193" t="s">
        <v>210</v>
      </c>
      <c r="G157" s="194" t="s">
        <v>186</v>
      </c>
      <c r="H157" s="195">
        <v>30</v>
      </c>
      <c r="I157" s="196"/>
      <c r="J157" s="197">
        <f>ROUND(I157*H157,2)</f>
        <v>0</v>
      </c>
      <c r="K157" s="193" t="s">
        <v>174</v>
      </c>
      <c r="L157" s="59"/>
      <c r="M157" s="198" t="s">
        <v>22</v>
      </c>
      <c r="N157" s="199" t="s">
        <v>49</v>
      </c>
      <c r="O157" s="40"/>
      <c r="P157" s="200">
        <f>O157*H157</f>
        <v>0</v>
      </c>
      <c r="Q157" s="200">
        <v>0</v>
      </c>
      <c r="R157" s="200">
        <f>Q157*H157</f>
        <v>0</v>
      </c>
      <c r="S157" s="200">
        <v>0</v>
      </c>
      <c r="T157" s="201">
        <f>S157*H157</f>
        <v>0</v>
      </c>
      <c r="AR157" s="22" t="s">
        <v>175</v>
      </c>
      <c r="AT157" s="22" t="s">
        <v>170</v>
      </c>
      <c r="AU157" s="22" t="s">
        <v>87</v>
      </c>
      <c r="AY157" s="22" t="s">
        <v>168</v>
      </c>
      <c r="BE157" s="202">
        <f>IF(N157="základní",J157,0)</f>
        <v>0</v>
      </c>
      <c r="BF157" s="202">
        <f>IF(N157="snížená",J157,0)</f>
        <v>0</v>
      </c>
      <c r="BG157" s="202">
        <f>IF(N157="zákl. přenesená",J157,0)</f>
        <v>0</v>
      </c>
      <c r="BH157" s="202">
        <f>IF(N157="sníž. přenesená",J157,0)</f>
        <v>0</v>
      </c>
      <c r="BI157" s="202">
        <f>IF(N157="nulová",J157,0)</f>
        <v>0</v>
      </c>
      <c r="BJ157" s="22" t="s">
        <v>24</v>
      </c>
      <c r="BK157" s="202">
        <f>ROUND(I157*H157,2)</f>
        <v>0</v>
      </c>
      <c r="BL157" s="22" t="s">
        <v>175</v>
      </c>
      <c r="BM157" s="22" t="s">
        <v>250</v>
      </c>
    </row>
    <row r="158" spans="2:65" s="12" customFormat="1" ht="13.5">
      <c r="B158" s="215"/>
      <c r="C158" s="216"/>
      <c r="D158" s="217" t="s">
        <v>177</v>
      </c>
      <c r="E158" s="218" t="s">
        <v>22</v>
      </c>
      <c r="F158" s="219" t="s">
        <v>251</v>
      </c>
      <c r="G158" s="216"/>
      <c r="H158" s="220">
        <v>30</v>
      </c>
      <c r="I158" s="221"/>
      <c r="J158" s="216"/>
      <c r="K158" s="216"/>
      <c r="L158" s="222"/>
      <c r="M158" s="223"/>
      <c r="N158" s="224"/>
      <c r="O158" s="224"/>
      <c r="P158" s="224"/>
      <c r="Q158" s="224"/>
      <c r="R158" s="224"/>
      <c r="S158" s="224"/>
      <c r="T158" s="225"/>
      <c r="AT158" s="226" t="s">
        <v>177</v>
      </c>
      <c r="AU158" s="226" t="s">
        <v>87</v>
      </c>
      <c r="AV158" s="12" t="s">
        <v>87</v>
      </c>
      <c r="AW158" s="12" t="s">
        <v>41</v>
      </c>
      <c r="AX158" s="12" t="s">
        <v>78</v>
      </c>
      <c r="AY158" s="226" t="s">
        <v>168</v>
      </c>
    </row>
    <row r="159" spans="2:65" s="1" customFormat="1" ht="31.5" customHeight="1">
      <c r="B159" s="39"/>
      <c r="C159" s="191" t="s">
        <v>252</v>
      </c>
      <c r="D159" s="191" t="s">
        <v>170</v>
      </c>
      <c r="E159" s="192" t="s">
        <v>253</v>
      </c>
      <c r="F159" s="193" t="s">
        <v>254</v>
      </c>
      <c r="G159" s="194" t="s">
        <v>186</v>
      </c>
      <c r="H159" s="195">
        <v>30</v>
      </c>
      <c r="I159" s="196"/>
      <c r="J159" s="197">
        <f>ROUND(I159*H159,2)</f>
        <v>0</v>
      </c>
      <c r="K159" s="193" t="s">
        <v>174</v>
      </c>
      <c r="L159" s="59"/>
      <c r="M159" s="198" t="s">
        <v>22</v>
      </c>
      <c r="N159" s="199" t="s">
        <v>49</v>
      </c>
      <c r="O159" s="40"/>
      <c r="P159" s="200">
        <f>O159*H159</f>
        <v>0</v>
      </c>
      <c r="Q159" s="200">
        <v>0</v>
      </c>
      <c r="R159" s="200">
        <f>Q159*H159</f>
        <v>0</v>
      </c>
      <c r="S159" s="200">
        <v>0</v>
      </c>
      <c r="T159" s="201">
        <f>S159*H159</f>
        <v>0</v>
      </c>
      <c r="AR159" s="22" t="s">
        <v>175</v>
      </c>
      <c r="AT159" s="22" t="s">
        <v>170</v>
      </c>
      <c r="AU159" s="22" t="s">
        <v>87</v>
      </c>
      <c r="AY159" s="22" t="s">
        <v>168</v>
      </c>
      <c r="BE159" s="202">
        <f>IF(N159="základní",J159,0)</f>
        <v>0</v>
      </c>
      <c r="BF159" s="202">
        <f>IF(N159="snížená",J159,0)</f>
        <v>0</v>
      </c>
      <c r="BG159" s="202">
        <f>IF(N159="zákl. přenesená",J159,0)</f>
        <v>0</v>
      </c>
      <c r="BH159" s="202">
        <f>IF(N159="sníž. přenesená",J159,0)</f>
        <v>0</v>
      </c>
      <c r="BI159" s="202">
        <f>IF(N159="nulová",J159,0)</f>
        <v>0</v>
      </c>
      <c r="BJ159" s="22" t="s">
        <v>24</v>
      </c>
      <c r="BK159" s="202">
        <f>ROUND(I159*H159,2)</f>
        <v>0</v>
      </c>
      <c r="BL159" s="22" t="s">
        <v>175</v>
      </c>
      <c r="BM159" s="22" t="s">
        <v>255</v>
      </c>
    </row>
    <row r="160" spans="2:65" s="1" customFormat="1" ht="22.5" customHeight="1">
      <c r="B160" s="39"/>
      <c r="C160" s="191" t="s">
        <v>244</v>
      </c>
      <c r="D160" s="191" t="s">
        <v>170</v>
      </c>
      <c r="E160" s="192" t="s">
        <v>256</v>
      </c>
      <c r="F160" s="193" t="s">
        <v>257</v>
      </c>
      <c r="G160" s="194" t="s">
        <v>173</v>
      </c>
      <c r="H160" s="195">
        <v>200</v>
      </c>
      <c r="I160" s="196"/>
      <c r="J160" s="197">
        <f>ROUND(I160*H160,2)</f>
        <v>0</v>
      </c>
      <c r="K160" s="193" t="s">
        <v>174</v>
      </c>
      <c r="L160" s="59"/>
      <c r="M160" s="198" t="s">
        <v>22</v>
      </c>
      <c r="N160" s="199" t="s">
        <v>49</v>
      </c>
      <c r="O160" s="40"/>
      <c r="P160" s="200">
        <f>O160*H160</f>
        <v>0</v>
      </c>
      <c r="Q160" s="200">
        <v>0</v>
      </c>
      <c r="R160" s="200">
        <f>Q160*H160</f>
        <v>0</v>
      </c>
      <c r="S160" s="200">
        <v>0</v>
      </c>
      <c r="T160" s="201">
        <f>S160*H160</f>
        <v>0</v>
      </c>
      <c r="AR160" s="22" t="s">
        <v>175</v>
      </c>
      <c r="AT160" s="22" t="s">
        <v>170</v>
      </c>
      <c r="AU160" s="22" t="s">
        <v>87</v>
      </c>
      <c r="AY160" s="22" t="s">
        <v>168</v>
      </c>
      <c r="BE160" s="202">
        <f>IF(N160="základní",J160,0)</f>
        <v>0</v>
      </c>
      <c r="BF160" s="202">
        <f>IF(N160="snížená",J160,0)</f>
        <v>0</v>
      </c>
      <c r="BG160" s="202">
        <f>IF(N160="zákl. přenesená",J160,0)</f>
        <v>0</v>
      </c>
      <c r="BH160" s="202">
        <f>IF(N160="sníž. přenesená",J160,0)</f>
        <v>0</v>
      </c>
      <c r="BI160" s="202">
        <f>IF(N160="nulová",J160,0)</f>
        <v>0</v>
      </c>
      <c r="BJ160" s="22" t="s">
        <v>24</v>
      </c>
      <c r="BK160" s="202">
        <f>ROUND(I160*H160,2)</f>
        <v>0</v>
      </c>
      <c r="BL160" s="22" t="s">
        <v>175</v>
      </c>
      <c r="BM160" s="22" t="s">
        <v>258</v>
      </c>
    </row>
    <row r="161" spans="2:65" s="1" customFormat="1" ht="22.5" customHeight="1">
      <c r="B161" s="39"/>
      <c r="C161" s="230" t="s">
        <v>259</v>
      </c>
      <c r="D161" s="230" t="s">
        <v>234</v>
      </c>
      <c r="E161" s="231" t="s">
        <v>260</v>
      </c>
      <c r="F161" s="232" t="s">
        <v>261</v>
      </c>
      <c r="G161" s="233" t="s">
        <v>262</v>
      </c>
      <c r="H161" s="234">
        <v>6</v>
      </c>
      <c r="I161" s="235"/>
      <c r="J161" s="236">
        <f>ROUND(I161*H161,2)</f>
        <v>0</v>
      </c>
      <c r="K161" s="232" t="s">
        <v>174</v>
      </c>
      <c r="L161" s="237"/>
      <c r="M161" s="238" t="s">
        <v>22</v>
      </c>
      <c r="N161" s="239" t="s">
        <v>49</v>
      </c>
      <c r="O161" s="40"/>
      <c r="P161" s="200">
        <f>O161*H161</f>
        <v>0</v>
      </c>
      <c r="Q161" s="200">
        <v>1E-3</v>
      </c>
      <c r="R161" s="200">
        <f>Q161*H161</f>
        <v>6.0000000000000001E-3</v>
      </c>
      <c r="S161" s="200">
        <v>0</v>
      </c>
      <c r="T161" s="201">
        <f>S161*H161</f>
        <v>0</v>
      </c>
      <c r="AR161" s="22" t="s">
        <v>208</v>
      </c>
      <c r="AT161" s="22" t="s">
        <v>234</v>
      </c>
      <c r="AU161" s="22" t="s">
        <v>87</v>
      </c>
      <c r="AY161" s="22" t="s">
        <v>168</v>
      </c>
      <c r="BE161" s="202">
        <f>IF(N161="základní",J161,0)</f>
        <v>0</v>
      </c>
      <c r="BF161" s="202">
        <f>IF(N161="snížená",J161,0)</f>
        <v>0</v>
      </c>
      <c r="BG161" s="202">
        <f>IF(N161="zákl. přenesená",J161,0)</f>
        <v>0</v>
      </c>
      <c r="BH161" s="202">
        <f>IF(N161="sníž. přenesená",J161,0)</f>
        <v>0</v>
      </c>
      <c r="BI161" s="202">
        <f>IF(N161="nulová",J161,0)</f>
        <v>0</v>
      </c>
      <c r="BJ161" s="22" t="s">
        <v>24</v>
      </c>
      <c r="BK161" s="202">
        <f>ROUND(I161*H161,2)</f>
        <v>0</v>
      </c>
      <c r="BL161" s="22" t="s">
        <v>175</v>
      </c>
      <c r="BM161" s="22" t="s">
        <v>263</v>
      </c>
    </row>
    <row r="162" spans="2:65" s="12" customFormat="1" ht="13.5">
      <c r="B162" s="215"/>
      <c r="C162" s="216"/>
      <c r="D162" s="217" t="s">
        <v>177</v>
      </c>
      <c r="E162" s="216"/>
      <c r="F162" s="219" t="s">
        <v>264</v>
      </c>
      <c r="G162" s="216"/>
      <c r="H162" s="220">
        <v>6</v>
      </c>
      <c r="I162" s="221"/>
      <c r="J162" s="216"/>
      <c r="K162" s="216"/>
      <c r="L162" s="222"/>
      <c r="M162" s="223"/>
      <c r="N162" s="224"/>
      <c r="O162" s="224"/>
      <c r="P162" s="224"/>
      <c r="Q162" s="224"/>
      <c r="R162" s="224"/>
      <c r="S162" s="224"/>
      <c r="T162" s="225"/>
      <c r="AT162" s="226" t="s">
        <v>177</v>
      </c>
      <c r="AU162" s="226" t="s">
        <v>87</v>
      </c>
      <c r="AV162" s="12" t="s">
        <v>87</v>
      </c>
      <c r="AW162" s="12" t="s">
        <v>6</v>
      </c>
      <c r="AX162" s="12" t="s">
        <v>24</v>
      </c>
      <c r="AY162" s="226" t="s">
        <v>168</v>
      </c>
    </row>
    <row r="163" spans="2:65" s="1" customFormat="1" ht="31.5" customHeight="1">
      <c r="B163" s="39"/>
      <c r="C163" s="191" t="s">
        <v>265</v>
      </c>
      <c r="D163" s="191" t="s">
        <v>170</v>
      </c>
      <c r="E163" s="192" t="s">
        <v>266</v>
      </c>
      <c r="F163" s="193" t="s">
        <v>267</v>
      </c>
      <c r="G163" s="194" t="s">
        <v>173</v>
      </c>
      <c r="H163" s="195">
        <v>200</v>
      </c>
      <c r="I163" s="196"/>
      <c r="J163" s="197">
        <f>ROUND(I163*H163,2)</f>
        <v>0</v>
      </c>
      <c r="K163" s="193" t="s">
        <v>174</v>
      </c>
      <c r="L163" s="59"/>
      <c r="M163" s="198" t="s">
        <v>22</v>
      </c>
      <c r="N163" s="199" t="s">
        <v>49</v>
      </c>
      <c r="O163" s="40"/>
      <c r="P163" s="200">
        <f>O163*H163</f>
        <v>0</v>
      </c>
      <c r="Q163" s="200">
        <v>0</v>
      </c>
      <c r="R163" s="200">
        <f>Q163*H163</f>
        <v>0</v>
      </c>
      <c r="S163" s="200">
        <v>0</v>
      </c>
      <c r="T163" s="201">
        <f>S163*H163</f>
        <v>0</v>
      </c>
      <c r="AR163" s="22" t="s">
        <v>175</v>
      </c>
      <c r="AT163" s="22" t="s">
        <v>170</v>
      </c>
      <c r="AU163" s="22" t="s">
        <v>87</v>
      </c>
      <c r="AY163" s="22" t="s">
        <v>168</v>
      </c>
      <c r="BE163" s="202">
        <f>IF(N163="základní",J163,0)</f>
        <v>0</v>
      </c>
      <c r="BF163" s="202">
        <f>IF(N163="snížená",J163,0)</f>
        <v>0</v>
      </c>
      <c r="BG163" s="202">
        <f>IF(N163="zákl. přenesená",J163,0)</f>
        <v>0</v>
      </c>
      <c r="BH163" s="202">
        <f>IF(N163="sníž. přenesená",J163,0)</f>
        <v>0</v>
      </c>
      <c r="BI163" s="202">
        <f>IF(N163="nulová",J163,0)</f>
        <v>0</v>
      </c>
      <c r="BJ163" s="22" t="s">
        <v>24</v>
      </c>
      <c r="BK163" s="202">
        <f>ROUND(I163*H163,2)</f>
        <v>0</v>
      </c>
      <c r="BL163" s="22" t="s">
        <v>175</v>
      </c>
      <c r="BM163" s="22" t="s">
        <v>268</v>
      </c>
    </row>
    <row r="164" spans="2:65" s="1" customFormat="1" ht="22.5" customHeight="1">
      <c r="B164" s="39"/>
      <c r="C164" s="230" t="s">
        <v>9</v>
      </c>
      <c r="D164" s="230" t="s">
        <v>234</v>
      </c>
      <c r="E164" s="231" t="s">
        <v>269</v>
      </c>
      <c r="F164" s="232" t="s">
        <v>270</v>
      </c>
      <c r="G164" s="233" t="s">
        <v>186</v>
      </c>
      <c r="H164" s="234">
        <v>30</v>
      </c>
      <c r="I164" s="235"/>
      <c r="J164" s="236">
        <f>ROUND(I164*H164,2)</f>
        <v>0</v>
      </c>
      <c r="K164" s="232" t="s">
        <v>22</v>
      </c>
      <c r="L164" s="237"/>
      <c r="M164" s="238" t="s">
        <v>22</v>
      </c>
      <c r="N164" s="239" t="s">
        <v>49</v>
      </c>
      <c r="O164" s="40"/>
      <c r="P164" s="200">
        <f>O164*H164</f>
        <v>0</v>
      </c>
      <c r="Q164" s="200">
        <v>0.21</v>
      </c>
      <c r="R164" s="200">
        <f>Q164*H164</f>
        <v>6.3</v>
      </c>
      <c r="S164" s="200">
        <v>0</v>
      </c>
      <c r="T164" s="201">
        <f>S164*H164</f>
        <v>0</v>
      </c>
      <c r="AR164" s="22" t="s">
        <v>208</v>
      </c>
      <c r="AT164" s="22" t="s">
        <v>234</v>
      </c>
      <c r="AU164" s="22" t="s">
        <v>87</v>
      </c>
      <c r="AY164" s="22" t="s">
        <v>168</v>
      </c>
      <c r="BE164" s="202">
        <f>IF(N164="základní",J164,0)</f>
        <v>0</v>
      </c>
      <c r="BF164" s="202">
        <f>IF(N164="snížená",J164,0)</f>
        <v>0</v>
      </c>
      <c r="BG164" s="202">
        <f>IF(N164="zákl. přenesená",J164,0)</f>
        <v>0</v>
      </c>
      <c r="BH164" s="202">
        <f>IF(N164="sníž. přenesená",J164,0)</f>
        <v>0</v>
      </c>
      <c r="BI164" s="202">
        <f>IF(N164="nulová",J164,0)</f>
        <v>0</v>
      </c>
      <c r="BJ164" s="22" t="s">
        <v>24</v>
      </c>
      <c r="BK164" s="202">
        <f>ROUND(I164*H164,2)</f>
        <v>0</v>
      </c>
      <c r="BL164" s="22" t="s">
        <v>175</v>
      </c>
      <c r="BM164" s="22" t="s">
        <v>271</v>
      </c>
    </row>
    <row r="165" spans="2:65" s="10" customFormat="1" ht="29.85" customHeight="1">
      <c r="B165" s="174"/>
      <c r="C165" s="175"/>
      <c r="D165" s="188" t="s">
        <v>77</v>
      </c>
      <c r="E165" s="189" t="s">
        <v>183</v>
      </c>
      <c r="F165" s="189" t="s">
        <v>272</v>
      </c>
      <c r="G165" s="175"/>
      <c r="H165" s="175"/>
      <c r="I165" s="178"/>
      <c r="J165" s="190">
        <f>BK165</f>
        <v>0</v>
      </c>
      <c r="K165" s="175"/>
      <c r="L165" s="180"/>
      <c r="M165" s="181"/>
      <c r="N165" s="182"/>
      <c r="O165" s="182"/>
      <c r="P165" s="183">
        <f>SUM(P166:P315)</f>
        <v>0</v>
      </c>
      <c r="Q165" s="182"/>
      <c r="R165" s="183">
        <f>SUM(R166:R315)</f>
        <v>210.43629602000001</v>
      </c>
      <c r="S165" s="182"/>
      <c r="T165" s="184">
        <f>SUM(T166:T315)</f>
        <v>0</v>
      </c>
      <c r="AR165" s="185" t="s">
        <v>24</v>
      </c>
      <c r="AT165" s="186" t="s">
        <v>77</v>
      </c>
      <c r="AU165" s="186" t="s">
        <v>24</v>
      </c>
      <c r="AY165" s="185" t="s">
        <v>168</v>
      </c>
      <c r="BK165" s="187">
        <f>SUM(BK166:BK315)</f>
        <v>0</v>
      </c>
    </row>
    <row r="166" spans="2:65" s="1" customFormat="1" ht="31.5" customHeight="1">
      <c r="B166" s="39"/>
      <c r="C166" s="191" t="s">
        <v>273</v>
      </c>
      <c r="D166" s="191" t="s">
        <v>170</v>
      </c>
      <c r="E166" s="192" t="s">
        <v>274</v>
      </c>
      <c r="F166" s="193" t="s">
        <v>275</v>
      </c>
      <c r="G166" s="194" t="s">
        <v>276</v>
      </c>
      <c r="H166" s="195">
        <v>10</v>
      </c>
      <c r="I166" s="196"/>
      <c r="J166" s="197">
        <f>ROUND(I166*H166,2)</f>
        <v>0</v>
      </c>
      <c r="K166" s="193" t="s">
        <v>174</v>
      </c>
      <c r="L166" s="59"/>
      <c r="M166" s="198" t="s">
        <v>22</v>
      </c>
      <c r="N166" s="199" t="s">
        <v>49</v>
      </c>
      <c r="O166" s="40"/>
      <c r="P166" s="200">
        <f>O166*H166</f>
        <v>0</v>
      </c>
      <c r="Q166" s="200">
        <v>1.8929999999999999E-2</v>
      </c>
      <c r="R166" s="200">
        <f>Q166*H166</f>
        <v>0.1893</v>
      </c>
      <c r="S166" s="200">
        <v>0</v>
      </c>
      <c r="T166" s="201">
        <f>S166*H166</f>
        <v>0</v>
      </c>
      <c r="AR166" s="22" t="s">
        <v>175</v>
      </c>
      <c r="AT166" s="22" t="s">
        <v>170</v>
      </c>
      <c r="AU166" s="22" t="s">
        <v>87</v>
      </c>
      <c r="AY166" s="22" t="s">
        <v>168</v>
      </c>
      <c r="BE166" s="202">
        <f>IF(N166="základní",J166,0)</f>
        <v>0</v>
      </c>
      <c r="BF166" s="202">
        <f>IF(N166="snížená",J166,0)</f>
        <v>0</v>
      </c>
      <c r="BG166" s="202">
        <f>IF(N166="zákl. přenesená",J166,0)</f>
        <v>0</v>
      </c>
      <c r="BH166" s="202">
        <f>IF(N166="sníž. přenesená",J166,0)</f>
        <v>0</v>
      </c>
      <c r="BI166" s="202">
        <f>IF(N166="nulová",J166,0)</f>
        <v>0</v>
      </c>
      <c r="BJ166" s="22" t="s">
        <v>24</v>
      </c>
      <c r="BK166" s="202">
        <f>ROUND(I166*H166,2)</f>
        <v>0</v>
      </c>
      <c r="BL166" s="22" t="s">
        <v>175</v>
      </c>
      <c r="BM166" s="22" t="s">
        <v>277</v>
      </c>
    </row>
    <row r="167" spans="2:65" s="11" customFormat="1" ht="13.5">
      <c r="B167" s="203"/>
      <c r="C167" s="204"/>
      <c r="D167" s="205" t="s">
        <v>177</v>
      </c>
      <c r="E167" s="206" t="s">
        <v>22</v>
      </c>
      <c r="F167" s="207" t="s">
        <v>278</v>
      </c>
      <c r="G167" s="204"/>
      <c r="H167" s="208" t="s">
        <v>22</v>
      </c>
      <c r="I167" s="209"/>
      <c r="J167" s="204"/>
      <c r="K167" s="204"/>
      <c r="L167" s="210"/>
      <c r="M167" s="211"/>
      <c r="N167" s="212"/>
      <c r="O167" s="212"/>
      <c r="P167" s="212"/>
      <c r="Q167" s="212"/>
      <c r="R167" s="212"/>
      <c r="S167" s="212"/>
      <c r="T167" s="213"/>
      <c r="AT167" s="214" t="s">
        <v>177</v>
      </c>
      <c r="AU167" s="214" t="s">
        <v>87</v>
      </c>
      <c r="AV167" s="11" t="s">
        <v>24</v>
      </c>
      <c r="AW167" s="11" t="s">
        <v>41</v>
      </c>
      <c r="AX167" s="11" t="s">
        <v>78</v>
      </c>
      <c r="AY167" s="214" t="s">
        <v>168</v>
      </c>
    </row>
    <row r="168" spans="2:65" s="12" customFormat="1" ht="13.5">
      <c r="B168" s="215"/>
      <c r="C168" s="216"/>
      <c r="D168" s="217" t="s">
        <v>177</v>
      </c>
      <c r="E168" s="218" t="s">
        <v>22</v>
      </c>
      <c r="F168" s="219" t="s">
        <v>29</v>
      </c>
      <c r="G168" s="216"/>
      <c r="H168" s="220">
        <v>10</v>
      </c>
      <c r="I168" s="221"/>
      <c r="J168" s="216"/>
      <c r="K168" s="216"/>
      <c r="L168" s="222"/>
      <c r="M168" s="223"/>
      <c r="N168" s="224"/>
      <c r="O168" s="224"/>
      <c r="P168" s="224"/>
      <c r="Q168" s="224"/>
      <c r="R168" s="224"/>
      <c r="S168" s="224"/>
      <c r="T168" s="225"/>
      <c r="AT168" s="226" t="s">
        <v>177</v>
      </c>
      <c r="AU168" s="226" t="s">
        <v>87</v>
      </c>
      <c r="AV168" s="12" t="s">
        <v>87</v>
      </c>
      <c r="AW168" s="12" t="s">
        <v>41</v>
      </c>
      <c r="AX168" s="12" t="s">
        <v>78</v>
      </c>
      <c r="AY168" s="226" t="s">
        <v>168</v>
      </c>
    </row>
    <row r="169" spans="2:65" s="1" customFormat="1" ht="31.5" customHeight="1">
      <c r="B169" s="39"/>
      <c r="C169" s="191" t="s">
        <v>279</v>
      </c>
      <c r="D169" s="191" t="s">
        <v>170</v>
      </c>
      <c r="E169" s="192" t="s">
        <v>280</v>
      </c>
      <c r="F169" s="193" t="s">
        <v>281</v>
      </c>
      <c r="G169" s="194" t="s">
        <v>186</v>
      </c>
      <c r="H169" s="195">
        <v>0.72</v>
      </c>
      <c r="I169" s="196"/>
      <c r="J169" s="197">
        <f>ROUND(I169*H169,2)</f>
        <v>0</v>
      </c>
      <c r="K169" s="193" t="s">
        <v>174</v>
      </c>
      <c r="L169" s="59"/>
      <c r="M169" s="198" t="s">
        <v>22</v>
      </c>
      <c r="N169" s="199" t="s">
        <v>49</v>
      </c>
      <c r="O169" s="40"/>
      <c r="P169" s="200">
        <f>O169*H169</f>
        <v>0</v>
      </c>
      <c r="Q169" s="200">
        <v>1.07965</v>
      </c>
      <c r="R169" s="200">
        <f>Q169*H169</f>
        <v>0.77734799999999993</v>
      </c>
      <c r="S169" s="200">
        <v>0</v>
      </c>
      <c r="T169" s="201">
        <f>S169*H169</f>
        <v>0</v>
      </c>
      <c r="AR169" s="22" t="s">
        <v>175</v>
      </c>
      <c r="AT169" s="22" t="s">
        <v>170</v>
      </c>
      <c r="AU169" s="22" t="s">
        <v>87</v>
      </c>
      <c r="AY169" s="22" t="s">
        <v>168</v>
      </c>
      <c r="BE169" s="202">
        <f>IF(N169="základní",J169,0)</f>
        <v>0</v>
      </c>
      <c r="BF169" s="202">
        <f>IF(N169="snížená",J169,0)</f>
        <v>0</v>
      </c>
      <c r="BG169" s="202">
        <f>IF(N169="zákl. přenesená",J169,0)</f>
        <v>0</v>
      </c>
      <c r="BH169" s="202">
        <f>IF(N169="sníž. přenesená",J169,0)</f>
        <v>0</v>
      </c>
      <c r="BI169" s="202">
        <f>IF(N169="nulová",J169,0)</f>
        <v>0</v>
      </c>
      <c r="BJ169" s="22" t="s">
        <v>24</v>
      </c>
      <c r="BK169" s="202">
        <f>ROUND(I169*H169,2)</f>
        <v>0</v>
      </c>
      <c r="BL169" s="22" t="s">
        <v>175</v>
      </c>
      <c r="BM169" s="22" t="s">
        <v>282</v>
      </c>
    </row>
    <row r="170" spans="2:65" s="11" customFormat="1" ht="13.5">
      <c r="B170" s="203"/>
      <c r="C170" s="204"/>
      <c r="D170" s="205" t="s">
        <v>177</v>
      </c>
      <c r="E170" s="206" t="s">
        <v>22</v>
      </c>
      <c r="F170" s="207" t="s">
        <v>283</v>
      </c>
      <c r="G170" s="204"/>
      <c r="H170" s="208" t="s">
        <v>22</v>
      </c>
      <c r="I170" s="209"/>
      <c r="J170" s="204"/>
      <c r="K170" s="204"/>
      <c r="L170" s="210"/>
      <c r="M170" s="211"/>
      <c r="N170" s="212"/>
      <c r="O170" s="212"/>
      <c r="P170" s="212"/>
      <c r="Q170" s="212"/>
      <c r="R170" s="212"/>
      <c r="S170" s="212"/>
      <c r="T170" s="213"/>
      <c r="AT170" s="214" t="s">
        <v>177</v>
      </c>
      <c r="AU170" s="214" t="s">
        <v>87</v>
      </c>
      <c r="AV170" s="11" t="s">
        <v>24</v>
      </c>
      <c r="AW170" s="11" t="s">
        <v>41</v>
      </c>
      <c r="AX170" s="11" t="s">
        <v>78</v>
      </c>
      <c r="AY170" s="214" t="s">
        <v>168</v>
      </c>
    </row>
    <row r="171" spans="2:65" s="12" customFormat="1" ht="13.5">
      <c r="B171" s="215"/>
      <c r="C171" s="216"/>
      <c r="D171" s="217" t="s">
        <v>177</v>
      </c>
      <c r="E171" s="218" t="s">
        <v>22</v>
      </c>
      <c r="F171" s="219" t="s">
        <v>284</v>
      </c>
      <c r="G171" s="216"/>
      <c r="H171" s="220">
        <v>0.72</v>
      </c>
      <c r="I171" s="221"/>
      <c r="J171" s="216"/>
      <c r="K171" s="216"/>
      <c r="L171" s="222"/>
      <c r="M171" s="223"/>
      <c r="N171" s="224"/>
      <c r="O171" s="224"/>
      <c r="P171" s="224"/>
      <c r="Q171" s="224"/>
      <c r="R171" s="224"/>
      <c r="S171" s="224"/>
      <c r="T171" s="225"/>
      <c r="AT171" s="226" t="s">
        <v>177</v>
      </c>
      <c r="AU171" s="226" t="s">
        <v>87</v>
      </c>
      <c r="AV171" s="12" t="s">
        <v>87</v>
      </c>
      <c r="AW171" s="12" t="s">
        <v>41</v>
      </c>
      <c r="AX171" s="12" t="s">
        <v>78</v>
      </c>
      <c r="AY171" s="226" t="s">
        <v>168</v>
      </c>
    </row>
    <row r="172" spans="2:65" s="1" customFormat="1" ht="31.5" customHeight="1">
      <c r="B172" s="39"/>
      <c r="C172" s="191" t="s">
        <v>285</v>
      </c>
      <c r="D172" s="191" t="s">
        <v>170</v>
      </c>
      <c r="E172" s="192" t="s">
        <v>286</v>
      </c>
      <c r="F172" s="193" t="s">
        <v>287</v>
      </c>
      <c r="G172" s="194" t="s">
        <v>186</v>
      </c>
      <c r="H172" s="195">
        <v>37.456000000000003</v>
      </c>
      <c r="I172" s="196"/>
      <c r="J172" s="197">
        <f>ROUND(I172*H172,2)</f>
        <v>0</v>
      </c>
      <c r="K172" s="193" t="s">
        <v>174</v>
      </c>
      <c r="L172" s="59"/>
      <c r="M172" s="198" t="s">
        <v>22</v>
      </c>
      <c r="N172" s="199" t="s">
        <v>49</v>
      </c>
      <c r="O172" s="40"/>
      <c r="P172" s="200">
        <f>O172*H172</f>
        <v>0</v>
      </c>
      <c r="Q172" s="200">
        <v>1.07965</v>
      </c>
      <c r="R172" s="200">
        <f>Q172*H172</f>
        <v>40.439370400000001</v>
      </c>
      <c r="S172" s="200">
        <v>0</v>
      </c>
      <c r="T172" s="201">
        <f>S172*H172</f>
        <v>0</v>
      </c>
      <c r="AR172" s="22" t="s">
        <v>175</v>
      </c>
      <c r="AT172" s="22" t="s">
        <v>170</v>
      </c>
      <c r="AU172" s="22" t="s">
        <v>87</v>
      </c>
      <c r="AY172" s="22" t="s">
        <v>168</v>
      </c>
      <c r="BE172" s="202">
        <f>IF(N172="základní",J172,0)</f>
        <v>0</v>
      </c>
      <c r="BF172" s="202">
        <f>IF(N172="snížená",J172,0)</f>
        <v>0</v>
      </c>
      <c r="BG172" s="202">
        <f>IF(N172="zákl. přenesená",J172,0)</f>
        <v>0</v>
      </c>
      <c r="BH172" s="202">
        <f>IF(N172="sníž. přenesená",J172,0)</f>
        <v>0</v>
      </c>
      <c r="BI172" s="202">
        <f>IF(N172="nulová",J172,0)</f>
        <v>0</v>
      </c>
      <c r="BJ172" s="22" t="s">
        <v>24</v>
      </c>
      <c r="BK172" s="202">
        <f>ROUND(I172*H172,2)</f>
        <v>0</v>
      </c>
      <c r="BL172" s="22" t="s">
        <v>175</v>
      </c>
      <c r="BM172" s="22" t="s">
        <v>288</v>
      </c>
    </row>
    <row r="173" spans="2:65" s="11" customFormat="1" ht="13.5">
      <c r="B173" s="203"/>
      <c r="C173" s="204"/>
      <c r="D173" s="205" t="s">
        <v>177</v>
      </c>
      <c r="E173" s="206" t="s">
        <v>22</v>
      </c>
      <c r="F173" s="207" t="s">
        <v>283</v>
      </c>
      <c r="G173" s="204"/>
      <c r="H173" s="208" t="s">
        <v>22</v>
      </c>
      <c r="I173" s="209"/>
      <c r="J173" s="204"/>
      <c r="K173" s="204"/>
      <c r="L173" s="210"/>
      <c r="M173" s="211"/>
      <c r="N173" s="212"/>
      <c r="O173" s="212"/>
      <c r="P173" s="212"/>
      <c r="Q173" s="212"/>
      <c r="R173" s="212"/>
      <c r="S173" s="212"/>
      <c r="T173" s="213"/>
      <c r="AT173" s="214" t="s">
        <v>177</v>
      </c>
      <c r="AU173" s="214" t="s">
        <v>87</v>
      </c>
      <c r="AV173" s="11" t="s">
        <v>24</v>
      </c>
      <c r="AW173" s="11" t="s">
        <v>41</v>
      </c>
      <c r="AX173" s="11" t="s">
        <v>78</v>
      </c>
      <c r="AY173" s="214" t="s">
        <v>168</v>
      </c>
    </row>
    <row r="174" spans="2:65" s="12" customFormat="1" ht="13.5">
      <c r="B174" s="215"/>
      <c r="C174" s="216"/>
      <c r="D174" s="205" t="s">
        <v>177</v>
      </c>
      <c r="E174" s="227" t="s">
        <v>22</v>
      </c>
      <c r="F174" s="228" t="s">
        <v>289</v>
      </c>
      <c r="G174" s="216"/>
      <c r="H174" s="229">
        <v>8.64</v>
      </c>
      <c r="I174" s="221"/>
      <c r="J174" s="216"/>
      <c r="K174" s="216"/>
      <c r="L174" s="222"/>
      <c r="M174" s="223"/>
      <c r="N174" s="224"/>
      <c r="O174" s="224"/>
      <c r="P174" s="224"/>
      <c r="Q174" s="224"/>
      <c r="R174" s="224"/>
      <c r="S174" s="224"/>
      <c r="T174" s="225"/>
      <c r="AT174" s="226" t="s">
        <v>177</v>
      </c>
      <c r="AU174" s="226" t="s">
        <v>87</v>
      </c>
      <c r="AV174" s="12" t="s">
        <v>87</v>
      </c>
      <c r="AW174" s="12" t="s">
        <v>41</v>
      </c>
      <c r="AX174" s="12" t="s">
        <v>78</v>
      </c>
      <c r="AY174" s="226" t="s">
        <v>168</v>
      </c>
    </row>
    <row r="175" spans="2:65" s="12" customFormat="1" ht="13.5">
      <c r="B175" s="215"/>
      <c r="C175" s="216"/>
      <c r="D175" s="205" t="s">
        <v>177</v>
      </c>
      <c r="E175" s="227" t="s">
        <v>22</v>
      </c>
      <c r="F175" s="228" t="s">
        <v>290</v>
      </c>
      <c r="G175" s="216"/>
      <c r="H175" s="229">
        <v>2.7320000000000002</v>
      </c>
      <c r="I175" s="221"/>
      <c r="J175" s="216"/>
      <c r="K175" s="216"/>
      <c r="L175" s="222"/>
      <c r="M175" s="223"/>
      <c r="N175" s="224"/>
      <c r="O175" s="224"/>
      <c r="P175" s="224"/>
      <c r="Q175" s="224"/>
      <c r="R175" s="224"/>
      <c r="S175" s="224"/>
      <c r="T175" s="225"/>
      <c r="AT175" s="226" t="s">
        <v>177</v>
      </c>
      <c r="AU175" s="226" t="s">
        <v>87</v>
      </c>
      <c r="AV175" s="12" t="s">
        <v>87</v>
      </c>
      <c r="AW175" s="12" t="s">
        <v>41</v>
      </c>
      <c r="AX175" s="12" t="s">
        <v>78</v>
      </c>
      <c r="AY175" s="226" t="s">
        <v>168</v>
      </c>
    </row>
    <row r="176" spans="2:65" s="12" customFormat="1" ht="13.5">
      <c r="B176" s="215"/>
      <c r="C176" s="216"/>
      <c r="D176" s="205" t="s">
        <v>177</v>
      </c>
      <c r="E176" s="227" t="s">
        <v>22</v>
      </c>
      <c r="F176" s="228" t="s">
        <v>291</v>
      </c>
      <c r="G176" s="216"/>
      <c r="H176" s="229">
        <v>1.0940000000000001</v>
      </c>
      <c r="I176" s="221"/>
      <c r="J176" s="216"/>
      <c r="K176" s="216"/>
      <c r="L176" s="222"/>
      <c r="M176" s="223"/>
      <c r="N176" s="224"/>
      <c r="O176" s="224"/>
      <c r="P176" s="224"/>
      <c r="Q176" s="224"/>
      <c r="R176" s="224"/>
      <c r="S176" s="224"/>
      <c r="T176" s="225"/>
      <c r="AT176" s="226" t="s">
        <v>177</v>
      </c>
      <c r="AU176" s="226" t="s">
        <v>87</v>
      </c>
      <c r="AV176" s="12" t="s">
        <v>87</v>
      </c>
      <c r="AW176" s="12" t="s">
        <v>41</v>
      </c>
      <c r="AX176" s="12" t="s">
        <v>78</v>
      </c>
      <c r="AY176" s="226" t="s">
        <v>168</v>
      </c>
    </row>
    <row r="177" spans="2:65" s="11" customFormat="1" ht="13.5">
      <c r="B177" s="203"/>
      <c r="C177" s="204"/>
      <c r="D177" s="205" t="s">
        <v>177</v>
      </c>
      <c r="E177" s="206" t="s">
        <v>22</v>
      </c>
      <c r="F177" s="207" t="s">
        <v>292</v>
      </c>
      <c r="G177" s="204"/>
      <c r="H177" s="208" t="s">
        <v>22</v>
      </c>
      <c r="I177" s="209"/>
      <c r="J177" s="204"/>
      <c r="K177" s="204"/>
      <c r="L177" s="210"/>
      <c r="M177" s="211"/>
      <c r="N177" s="212"/>
      <c r="O177" s="212"/>
      <c r="P177" s="212"/>
      <c r="Q177" s="212"/>
      <c r="R177" s="212"/>
      <c r="S177" s="212"/>
      <c r="T177" s="213"/>
      <c r="AT177" s="214" t="s">
        <v>177</v>
      </c>
      <c r="AU177" s="214" t="s">
        <v>87</v>
      </c>
      <c r="AV177" s="11" t="s">
        <v>24</v>
      </c>
      <c r="AW177" s="11" t="s">
        <v>41</v>
      </c>
      <c r="AX177" s="11" t="s">
        <v>78</v>
      </c>
      <c r="AY177" s="214" t="s">
        <v>168</v>
      </c>
    </row>
    <row r="178" spans="2:65" s="12" customFormat="1" ht="13.5">
      <c r="B178" s="215"/>
      <c r="C178" s="216"/>
      <c r="D178" s="205" t="s">
        <v>177</v>
      </c>
      <c r="E178" s="227" t="s">
        <v>22</v>
      </c>
      <c r="F178" s="228" t="s">
        <v>293</v>
      </c>
      <c r="G178" s="216"/>
      <c r="H178" s="229">
        <v>14.256</v>
      </c>
      <c r="I178" s="221"/>
      <c r="J178" s="216"/>
      <c r="K178" s="216"/>
      <c r="L178" s="222"/>
      <c r="M178" s="223"/>
      <c r="N178" s="224"/>
      <c r="O178" s="224"/>
      <c r="P178" s="224"/>
      <c r="Q178" s="224"/>
      <c r="R178" s="224"/>
      <c r="S178" s="224"/>
      <c r="T178" s="225"/>
      <c r="AT178" s="226" t="s">
        <v>177</v>
      </c>
      <c r="AU178" s="226" t="s">
        <v>87</v>
      </c>
      <c r="AV178" s="12" t="s">
        <v>87</v>
      </c>
      <c r="AW178" s="12" t="s">
        <v>41</v>
      </c>
      <c r="AX178" s="12" t="s">
        <v>78</v>
      </c>
      <c r="AY178" s="226" t="s">
        <v>168</v>
      </c>
    </row>
    <row r="179" spans="2:65" s="12" customFormat="1" ht="13.5">
      <c r="B179" s="215"/>
      <c r="C179" s="216"/>
      <c r="D179" s="205" t="s">
        <v>177</v>
      </c>
      <c r="E179" s="227" t="s">
        <v>22</v>
      </c>
      <c r="F179" s="228" t="s">
        <v>294</v>
      </c>
      <c r="G179" s="216"/>
      <c r="H179" s="229">
        <v>0.59399999999999997</v>
      </c>
      <c r="I179" s="221"/>
      <c r="J179" s="216"/>
      <c r="K179" s="216"/>
      <c r="L179" s="222"/>
      <c r="M179" s="223"/>
      <c r="N179" s="224"/>
      <c r="O179" s="224"/>
      <c r="P179" s="224"/>
      <c r="Q179" s="224"/>
      <c r="R179" s="224"/>
      <c r="S179" s="224"/>
      <c r="T179" s="225"/>
      <c r="AT179" s="226" t="s">
        <v>177</v>
      </c>
      <c r="AU179" s="226" t="s">
        <v>87</v>
      </c>
      <c r="AV179" s="12" t="s">
        <v>87</v>
      </c>
      <c r="AW179" s="12" t="s">
        <v>41</v>
      </c>
      <c r="AX179" s="12" t="s">
        <v>78</v>
      </c>
      <c r="AY179" s="226" t="s">
        <v>168</v>
      </c>
    </row>
    <row r="180" spans="2:65" s="12" customFormat="1" ht="13.5">
      <c r="B180" s="215"/>
      <c r="C180" s="216"/>
      <c r="D180" s="205" t="s">
        <v>177</v>
      </c>
      <c r="E180" s="227" t="s">
        <v>22</v>
      </c>
      <c r="F180" s="228" t="s">
        <v>295</v>
      </c>
      <c r="G180" s="216"/>
      <c r="H180" s="229">
        <v>1.2789999999999999</v>
      </c>
      <c r="I180" s="221"/>
      <c r="J180" s="216"/>
      <c r="K180" s="216"/>
      <c r="L180" s="222"/>
      <c r="M180" s="223"/>
      <c r="N180" s="224"/>
      <c r="O180" s="224"/>
      <c r="P180" s="224"/>
      <c r="Q180" s="224"/>
      <c r="R180" s="224"/>
      <c r="S180" s="224"/>
      <c r="T180" s="225"/>
      <c r="AT180" s="226" t="s">
        <v>177</v>
      </c>
      <c r="AU180" s="226" t="s">
        <v>87</v>
      </c>
      <c r="AV180" s="12" t="s">
        <v>87</v>
      </c>
      <c r="AW180" s="12" t="s">
        <v>41</v>
      </c>
      <c r="AX180" s="12" t="s">
        <v>78</v>
      </c>
      <c r="AY180" s="226" t="s">
        <v>168</v>
      </c>
    </row>
    <row r="181" spans="2:65" s="12" customFormat="1" ht="13.5">
      <c r="B181" s="215"/>
      <c r="C181" s="216"/>
      <c r="D181" s="205" t="s">
        <v>177</v>
      </c>
      <c r="E181" s="227" t="s">
        <v>22</v>
      </c>
      <c r="F181" s="228" t="s">
        <v>296</v>
      </c>
      <c r="G181" s="216"/>
      <c r="H181" s="229">
        <v>1.4510000000000001</v>
      </c>
      <c r="I181" s="221"/>
      <c r="J181" s="216"/>
      <c r="K181" s="216"/>
      <c r="L181" s="222"/>
      <c r="M181" s="223"/>
      <c r="N181" s="224"/>
      <c r="O181" s="224"/>
      <c r="P181" s="224"/>
      <c r="Q181" s="224"/>
      <c r="R181" s="224"/>
      <c r="S181" s="224"/>
      <c r="T181" s="225"/>
      <c r="AT181" s="226" t="s">
        <v>177</v>
      </c>
      <c r="AU181" s="226" t="s">
        <v>87</v>
      </c>
      <c r="AV181" s="12" t="s">
        <v>87</v>
      </c>
      <c r="AW181" s="12" t="s">
        <v>41</v>
      </c>
      <c r="AX181" s="12" t="s">
        <v>78</v>
      </c>
      <c r="AY181" s="226" t="s">
        <v>168</v>
      </c>
    </row>
    <row r="182" spans="2:65" s="12" customFormat="1" ht="13.5">
      <c r="B182" s="215"/>
      <c r="C182" s="216"/>
      <c r="D182" s="205" t="s">
        <v>177</v>
      </c>
      <c r="E182" s="227" t="s">
        <v>22</v>
      </c>
      <c r="F182" s="228" t="s">
        <v>297</v>
      </c>
      <c r="G182" s="216"/>
      <c r="H182" s="229">
        <v>5.1840000000000002</v>
      </c>
      <c r="I182" s="221"/>
      <c r="J182" s="216"/>
      <c r="K182" s="216"/>
      <c r="L182" s="222"/>
      <c r="M182" s="223"/>
      <c r="N182" s="224"/>
      <c r="O182" s="224"/>
      <c r="P182" s="224"/>
      <c r="Q182" s="224"/>
      <c r="R182" s="224"/>
      <c r="S182" s="224"/>
      <c r="T182" s="225"/>
      <c r="AT182" s="226" t="s">
        <v>177</v>
      </c>
      <c r="AU182" s="226" t="s">
        <v>87</v>
      </c>
      <c r="AV182" s="12" t="s">
        <v>87</v>
      </c>
      <c r="AW182" s="12" t="s">
        <v>41</v>
      </c>
      <c r="AX182" s="12" t="s">
        <v>78</v>
      </c>
      <c r="AY182" s="226" t="s">
        <v>168</v>
      </c>
    </row>
    <row r="183" spans="2:65" s="12" customFormat="1" ht="13.5">
      <c r="B183" s="215"/>
      <c r="C183" s="216"/>
      <c r="D183" s="205" t="s">
        <v>177</v>
      </c>
      <c r="E183" s="227" t="s">
        <v>22</v>
      </c>
      <c r="F183" s="228" t="s">
        <v>298</v>
      </c>
      <c r="G183" s="216"/>
      <c r="H183" s="229">
        <v>0.96</v>
      </c>
      <c r="I183" s="221"/>
      <c r="J183" s="216"/>
      <c r="K183" s="216"/>
      <c r="L183" s="222"/>
      <c r="M183" s="223"/>
      <c r="N183" s="224"/>
      <c r="O183" s="224"/>
      <c r="P183" s="224"/>
      <c r="Q183" s="224"/>
      <c r="R183" s="224"/>
      <c r="S183" s="224"/>
      <c r="T183" s="225"/>
      <c r="AT183" s="226" t="s">
        <v>177</v>
      </c>
      <c r="AU183" s="226" t="s">
        <v>87</v>
      </c>
      <c r="AV183" s="12" t="s">
        <v>87</v>
      </c>
      <c r="AW183" s="12" t="s">
        <v>41</v>
      </c>
      <c r="AX183" s="12" t="s">
        <v>78</v>
      </c>
      <c r="AY183" s="226" t="s">
        <v>168</v>
      </c>
    </row>
    <row r="184" spans="2:65" s="11" customFormat="1" ht="13.5">
      <c r="B184" s="203"/>
      <c r="C184" s="204"/>
      <c r="D184" s="205" t="s">
        <v>177</v>
      </c>
      <c r="E184" s="206" t="s">
        <v>22</v>
      </c>
      <c r="F184" s="207" t="s">
        <v>299</v>
      </c>
      <c r="G184" s="204"/>
      <c r="H184" s="208" t="s">
        <v>22</v>
      </c>
      <c r="I184" s="209"/>
      <c r="J184" s="204"/>
      <c r="K184" s="204"/>
      <c r="L184" s="210"/>
      <c r="M184" s="211"/>
      <c r="N184" s="212"/>
      <c r="O184" s="212"/>
      <c r="P184" s="212"/>
      <c r="Q184" s="212"/>
      <c r="R184" s="212"/>
      <c r="S184" s="212"/>
      <c r="T184" s="213"/>
      <c r="AT184" s="214" t="s">
        <v>177</v>
      </c>
      <c r="AU184" s="214" t="s">
        <v>87</v>
      </c>
      <c r="AV184" s="11" t="s">
        <v>24</v>
      </c>
      <c r="AW184" s="11" t="s">
        <v>41</v>
      </c>
      <c r="AX184" s="11" t="s">
        <v>78</v>
      </c>
      <c r="AY184" s="214" t="s">
        <v>168</v>
      </c>
    </row>
    <row r="185" spans="2:65" s="12" customFormat="1" ht="13.5">
      <c r="B185" s="215"/>
      <c r="C185" s="216"/>
      <c r="D185" s="217" t="s">
        <v>177</v>
      </c>
      <c r="E185" s="218" t="s">
        <v>22</v>
      </c>
      <c r="F185" s="219" t="s">
        <v>300</v>
      </c>
      <c r="G185" s="216"/>
      <c r="H185" s="220">
        <v>1.266</v>
      </c>
      <c r="I185" s="221"/>
      <c r="J185" s="216"/>
      <c r="K185" s="216"/>
      <c r="L185" s="222"/>
      <c r="M185" s="223"/>
      <c r="N185" s="224"/>
      <c r="O185" s="224"/>
      <c r="P185" s="224"/>
      <c r="Q185" s="224"/>
      <c r="R185" s="224"/>
      <c r="S185" s="224"/>
      <c r="T185" s="225"/>
      <c r="AT185" s="226" t="s">
        <v>177</v>
      </c>
      <c r="AU185" s="226" t="s">
        <v>87</v>
      </c>
      <c r="AV185" s="12" t="s">
        <v>87</v>
      </c>
      <c r="AW185" s="12" t="s">
        <v>41</v>
      </c>
      <c r="AX185" s="12" t="s">
        <v>78</v>
      </c>
      <c r="AY185" s="226" t="s">
        <v>168</v>
      </c>
    </row>
    <row r="186" spans="2:65" s="1" customFormat="1" ht="31.5" customHeight="1">
      <c r="B186" s="39"/>
      <c r="C186" s="191" t="s">
        <v>301</v>
      </c>
      <c r="D186" s="191" t="s">
        <v>170</v>
      </c>
      <c r="E186" s="192" t="s">
        <v>302</v>
      </c>
      <c r="F186" s="193" t="s">
        <v>303</v>
      </c>
      <c r="G186" s="194" t="s">
        <v>173</v>
      </c>
      <c r="H186" s="195">
        <v>32.857999999999997</v>
      </c>
      <c r="I186" s="196"/>
      <c r="J186" s="197">
        <f>ROUND(I186*H186,2)</f>
        <v>0</v>
      </c>
      <c r="K186" s="193" t="s">
        <v>174</v>
      </c>
      <c r="L186" s="59"/>
      <c r="M186" s="198" t="s">
        <v>22</v>
      </c>
      <c r="N186" s="199" t="s">
        <v>49</v>
      </c>
      <c r="O186" s="40"/>
      <c r="P186" s="200">
        <f>O186*H186</f>
        <v>0</v>
      </c>
      <c r="Q186" s="200">
        <v>0.22090000000000001</v>
      </c>
      <c r="R186" s="200">
        <f>Q186*H186</f>
        <v>7.2583321999999999</v>
      </c>
      <c r="S186" s="200">
        <v>0</v>
      </c>
      <c r="T186" s="201">
        <f>S186*H186</f>
        <v>0</v>
      </c>
      <c r="AR186" s="22" t="s">
        <v>175</v>
      </c>
      <c r="AT186" s="22" t="s">
        <v>170</v>
      </c>
      <c r="AU186" s="22" t="s">
        <v>87</v>
      </c>
      <c r="AY186" s="22" t="s">
        <v>168</v>
      </c>
      <c r="BE186" s="202">
        <f>IF(N186="základní",J186,0)</f>
        <v>0</v>
      </c>
      <c r="BF186" s="202">
        <f>IF(N186="snížená",J186,0)</f>
        <v>0</v>
      </c>
      <c r="BG186" s="202">
        <f>IF(N186="zákl. přenesená",J186,0)</f>
        <v>0</v>
      </c>
      <c r="BH186" s="202">
        <f>IF(N186="sníž. přenesená",J186,0)</f>
        <v>0</v>
      </c>
      <c r="BI186" s="202">
        <f>IF(N186="nulová",J186,0)</f>
        <v>0</v>
      </c>
      <c r="BJ186" s="22" t="s">
        <v>24</v>
      </c>
      <c r="BK186" s="202">
        <f>ROUND(I186*H186,2)</f>
        <v>0</v>
      </c>
      <c r="BL186" s="22" t="s">
        <v>175</v>
      </c>
      <c r="BM186" s="22" t="s">
        <v>304</v>
      </c>
    </row>
    <row r="187" spans="2:65" s="12" customFormat="1" ht="13.5">
      <c r="B187" s="215"/>
      <c r="C187" s="216"/>
      <c r="D187" s="217" t="s">
        <v>177</v>
      </c>
      <c r="E187" s="218" t="s">
        <v>22</v>
      </c>
      <c r="F187" s="219" t="s">
        <v>305</v>
      </c>
      <c r="G187" s="216"/>
      <c r="H187" s="220">
        <v>32.857999999999997</v>
      </c>
      <c r="I187" s="221"/>
      <c r="J187" s="216"/>
      <c r="K187" s="216"/>
      <c r="L187" s="222"/>
      <c r="M187" s="223"/>
      <c r="N187" s="224"/>
      <c r="O187" s="224"/>
      <c r="P187" s="224"/>
      <c r="Q187" s="224"/>
      <c r="R187" s="224"/>
      <c r="S187" s="224"/>
      <c r="T187" s="225"/>
      <c r="AT187" s="226" t="s">
        <v>177</v>
      </c>
      <c r="AU187" s="226" t="s">
        <v>87</v>
      </c>
      <c r="AV187" s="12" t="s">
        <v>87</v>
      </c>
      <c r="AW187" s="12" t="s">
        <v>41</v>
      </c>
      <c r="AX187" s="12" t="s">
        <v>78</v>
      </c>
      <c r="AY187" s="226" t="s">
        <v>168</v>
      </c>
    </row>
    <row r="188" spans="2:65" s="1" customFormat="1" ht="31.5" customHeight="1">
      <c r="B188" s="39"/>
      <c r="C188" s="191" t="s">
        <v>306</v>
      </c>
      <c r="D188" s="191" t="s">
        <v>170</v>
      </c>
      <c r="E188" s="192" t="s">
        <v>307</v>
      </c>
      <c r="F188" s="193" t="s">
        <v>308</v>
      </c>
      <c r="G188" s="194" t="s">
        <v>173</v>
      </c>
      <c r="H188" s="195">
        <v>301.01</v>
      </c>
      <c r="I188" s="196"/>
      <c r="J188" s="197">
        <f>ROUND(I188*H188,2)</f>
        <v>0</v>
      </c>
      <c r="K188" s="193" t="s">
        <v>174</v>
      </c>
      <c r="L188" s="59"/>
      <c r="M188" s="198" t="s">
        <v>22</v>
      </c>
      <c r="N188" s="199" t="s">
        <v>49</v>
      </c>
      <c r="O188" s="40"/>
      <c r="P188" s="200">
        <f>O188*H188</f>
        <v>0</v>
      </c>
      <c r="Q188" s="200">
        <v>0.32029000000000002</v>
      </c>
      <c r="R188" s="200">
        <f>Q188*H188</f>
        <v>96.410492900000008</v>
      </c>
      <c r="S188" s="200">
        <v>0</v>
      </c>
      <c r="T188" s="201">
        <f>S188*H188</f>
        <v>0</v>
      </c>
      <c r="AR188" s="22" t="s">
        <v>175</v>
      </c>
      <c r="AT188" s="22" t="s">
        <v>170</v>
      </c>
      <c r="AU188" s="22" t="s">
        <v>87</v>
      </c>
      <c r="AY188" s="22" t="s">
        <v>168</v>
      </c>
      <c r="BE188" s="202">
        <f>IF(N188="základní",J188,0)</f>
        <v>0</v>
      </c>
      <c r="BF188" s="202">
        <f>IF(N188="snížená",J188,0)</f>
        <v>0</v>
      </c>
      <c r="BG188" s="202">
        <f>IF(N188="zákl. přenesená",J188,0)</f>
        <v>0</v>
      </c>
      <c r="BH188" s="202">
        <f>IF(N188="sníž. přenesená",J188,0)</f>
        <v>0</v>
      </c>
      <c r="BI188" s="202">
        <f>IF(N188="nulová",J188,0)</f>
        <v>0</v>
      </c>
      <c r="BJ188" s="22" t="s">
        <v>24</v>
      </c>
      <c r="BK188" s="202">
        <f>ROUND(I188*H188,2)</f>
        <v>0</v>
      </c>
      <c r="BL188" s="22" t="s">
        <v>175</v>
      </c>
      <c r="BM188" s="22" t="s">
        <v>309</v>
      </c>
    </row>
    <row r="189" spans="2:65" s="11" customFormat="1" ht="13.5">
      <c r="B189" s="203"/>
      <c r="C189" s="204"/>
      <c r="D189" s="205" t="s">
        <v>177</v>
      </c>
      <c r="E189" s="206" t="s">
        <v>22</v>
      </c>
      <c r="F189" s="207" t="s">
        <v>310</v>
      </c>
      <c r="G189" s="204"/>
      <c r="H189" s="208" t="s">
        <v>22</v>
      </c>
      <c r="I189" s="209"/>
      <c r="J189" s="204"/>
      <c r="K189" s="204"/>
      <c r="L189" s="210"/>
      <c r="M189" s="211"/>
      <c r="N189" s="212"/>
      <c r="O189" s="212"/>
      <c r="P189" s="212"/>
      <c r="Q189" s="212"/>
      <c r="R189" s="212"/>
      <c r="S189" s="212"/>
      <c r="T189" s="213"/>
      <c r="AT189" s="214" t="s">
        <v>177</v>
      </c>
      <c r="AU189" s="214" t="s">
        <v>87</v>
      </c>
      <c r="AV189" s="11" t="s">
        <v>24</v>
      </c>
      <c r="AW189" s="11" t="s">
        <v>41</v>
      </c>
      <c r="AX189" s="11" t="s">
        <v>78</v>
      </c>
      <c r="AY189" s="214" t="s">
        <v>168</v>
      </c>
    </row>
    <row r="190" spans="2:65" s="12" customFormat="1" ht="13.5">
      <c r="B190" s="215"/>
      <c r="C190" s="216"/>
      <c r="D190" s="205" t="s">
        <v>177</v>
      </c>
      <c r="E190" s="227" t="s">
        <v>22</v>
      </c>
      <c r="F190" s="228" t="s">
        <v>311</v>
      </c>
      <c r="G190" s="216"/>
      <c r="H190" s="229">
        <v>334.685</v>
      </c>
      <c r="I190" s="221"/>
      <c r="J190" s="216"/>
      <c r="K190" s="216"/>
      <c r="L190" s="222"/>
      <c r="M190" s="223"/>
      <c r="N190" s="224"/>
      <c r="O190" s="224"/>
      <c r="P190" s="224"/>
      <c r="Q190" s="224"/>
      <c r="R190" s="224"/>
      <c r="S190" s="224"/>
      <c r="T190" s="225"/>
      <c r="AT190" s="226" t="s">
        <v>177</v>
      </c>
      <c r="AU190" s="226" t="s">
        <v>87</v>
      </c>
      <c r="AV190" s="12" t="s">
        <v>87</v>
      </c>
      <c r="AW190" s="12" t="s">
        <v>41</v>
      </c>
      <c r="AX190" s="12" t="s">
        <v>78</v>
      </c>
      <c r="AY190" s="226" t="s">
        <v>168</v>
      </c>
    </row>
    <row r="191" spans="2:65" s="12" customFormat="1" ht="13.5">
      <c r="B191" s="215"/>
      <c r="C191" s="216"/>
      <c r="D191" s="217" t="s">
        <v>177</v>
      </c>
      <c r="E191" s="218" t="s">
        <v>22</v>
      </c>
      <c r="F191" s="219" t="s">
        <v>312</v>
      </c>
      <c r="G191" s="216"/>
      <c r="H191" s="220">
        <v>-33.674999999999997</v>
      </c>
      <c r="I191" s="221"/>
      <c r="J191" s="216"/>
      <c r="K191" s="216"/>
      <c r="L191" s="222"/>
      <c r="M191" s="223"/>
      <c r="N191" s="224"/>
      <c r="O191" s="224"/>
      <c r="P191" s="224"/>
      <c r="Q191" s="224"/>
      <c r="R191" s="224"/>
      <c r="S191" s="224"/>
      <c r="T191" s="225"/>
      <c r="AT191" s="226" t="s">
        <v>177</v>
      </c>
      <c r="AU191" s="226" t="s">
        <v>87</v>
      </c>
      <c r="AV191" s="12" t="s">
        <v>87</v>
      </c>
      <c r="AW191" s="12" t="s">
        <v>41</v>
      </c>
      <c r="AX191" s="12" t="s">
        <v>78</v>
      </c>
      <c r="AY191" s="226" t="s">
        <v>168</v>
      </c>
    </row>
    <row r="192" spans="2:65" s="1" customFormat="1" ht="31.5" customHeight="1">
      <c r="B192" s="39"/>
      <c r="C192" s="191" t="s">
        <v>313</v>
      </c>
      <c r="D192" s="191" t="s">
        <v>170</v>
      </c>
      <c r="E192" s="192" t="s">
        <v>314</v>
      </c>
      <c r="F192" s="193" t="s">
        <v>315</v>
      </c>
      <c r="G192" s="194" t="s">
        <v>173</v>
      </c>
      <c r="H192" s="195">
        <v>34.872999999999998</v>
      </c>
      <c r="I192" s="196"/>
      <c r="J192" s="197">
        <f>ROUND(I192*H192,2)</f>
        <v>0</v>
      </c>
      <c r="K192" s="193" t="s">
        <v>174</v>
      </c>
      <c r="L192" s="59"/>
      <c r="M192" s="198" t="s">
        <v>22</v>
      </c>
      <c r="N192" s="199" t="s">
        <v>49</v>
      </c>
      <c r="O192" s="40"/>
      <c r="P192" s="200">
        <f>O192*H192</f>
        <v>0</v>
      </c>
      <c r="Q192" s="200">
        <v>0.31927</v>
      </c>
      <c r="R192" s="200">
        <f>Q192*H192</f>
        <v>11.133902709999999</v>
      </c>
      <c r="S192" s="200">
        <v>0</v>
      </c>
      <c r="T192" s="201">
        <f>S192*H192</f>
        <v>0</v>
      </c>
      <c r="AR192" s="22" t="s">
        <v>175</v>
      </c>
      <c r="AT192" s="22" t="s">
        <v>170</v>
      </c>
      <c r="AU192" s="22" t="s">
        <v>87</v>
      </c>
      <c r="AY192" s="22" t="s">
        <v>168</v>
      </c>
      <c r="BE192" s="202">
        <f>IF(N192="základní",J192,0)</f>
        <v>0</v>
      </c>
      <c r="BF192" s="202">
        <f>IF(N192="snížená",J192,0)</f>
        <v>0</v>
      </c>
      <c r="BG192" s="202">
        <f>IF(N192="zákl. přenesená",J192,0)</f>
        <v>0</v>
      </c>
      <c r="BH192" s="202">
        <f>IF(N192="sníž. přenesená",J192,0)</f>
        <v>0</v>
      </c>
      <c r="BI192" s="202">
        <f>IF(N192="nulová",J192,0)</f>
        <v>0</v>
      </c>
      <c r="BJ192" s="22" t="s">
        <v>24</v>
      </c>
      <c r="BK192" s="202">
        <f>ROUND(I192*H192,2)</f>
        <v>0</v>
      </c>
      <c r="BL192" s="22" t="s">
        <v>175</v>
      </c>
      <c r="BM192" s="22" t="s">
        <v>316</v>
      </c>
    </row>
    <row r="193" spans="2:65" s="11" customFormat="1" ht="13.5">
      <c r="B193" s="203"/>
      <c r="C193" s="204"/>
      <c r="D193" s="205" t="s">
        <v>177</v>
      </c>
      <c r="E193" s="206" t="s">
        <v>22</v>
      </c>
      <c r="F193" s="207" t="s">
        <v>310</v>
      </c>
      <c r="G193" s="204"/>
      <c r="H193" s="208" t="s">
        <v>22</v>
      </c>
      <c r="I193" s="209"/>
      <c r="J193" s="204"/>
      <c r="K193" s="204"/>
      <c r="L193" s="210"/>
      <c r="M193" s="211"/>
      <c r="N193" s="212"/>
      <c r="O193" s="212"/>
      <c r="P193" s="212"/>
      <c r="Q193" s="212"/>
      <c r="R193" s="212"/>
      <c r="S193" s="212"/>
      <c r="T193" s="213"/>
      <c r="AT193" s="214" t="s">
        <v>177</v>
      </c>
      <c r="AU193" s="214" t="s">
        <v>87</v>
      </c>
      <c r="AV193" s="11" t="s">
        <v>24</v>
      </c>
      <c r="AW193" s="11" t="s">
        <v>41</v>
      </c>
      <c r="AX193" s="11" t="s">
        <v>78</v>
      </c>
      <c r="AY193" s="214" t="s">
        <v>168</v>
      </c>
    </row>
    <row r="194" spans="2:65" s="12" customFormat="1" ht="13.5">
      <c r="B194" s="215"/>
      <c r="C194" s="216"/>
      <c r="D194" s="217" t="s">
        <v>177</v>
      </c>
      <c r="E194" s="218" t="s">
        <v>22</v>
      </c>
      <c r="F194" s="219" t="s">
        <v>317</v>
      </c>
      <c r="G194" s="216"/>
      <c r="H194" s="220">
        <v>34.872999999999998</v>
      </c>
      <c r="I194" s="221"/>
      <c r="J194" s="216"/>
      <c r="K194" s="216"/>
      <c r="L194" s="222"/>
      <c r="M194" s="223"/>
      <c r="N194" s="224"/>
      <c r="O194" s="224"/>
      <c r="P194" s="224"/>
      <c r="Q194" s="224"/>
      <c r="R194" s="224"/>
      <c r="S194" s="224"/>
      <c r="T194" s="225"/>
      <c r="AT194" s="226" t="s">
        <v>177</v>
      </c>
      <c r="AU194" s="226" t="s">
        <v>87</v>
      </c>
      <c r="AV194" s="12" t="s">
        <v>87</v>
      </c>
      <c r="AW194" s="12" t="s">
        <v>41</v>
      </c>
      <c r="AX194" s="12" t="s">
        <v>78</v>
      </c>
      <c r="AY194" s="226" t="s">
        <v>168</v>
      </c>
    </row>
    <row r="195" spans="2:65" s="1" customFormat="1" ht="31.5" customHeight="1">
      <c r="B195" s="39"/>
      <c r="C195" s="191" t="s">
        <v>318</v>
      </c>
      <c r="D195" s="191" t="s">
        <v>170</v>
      </c>
      <c r="E195" s="192" t="s">
        <v>319</v>
      </c>
      <c r="F195" s="193" t="s">
        <v>320</v>
      </c>
      <c r="G195" s="194" t="s">
        <v>186</v>
      </c>
      <c r="H195" s="195">
        <v>0.66</v>
      </c>
      <c r="I195" s="196"/>
      <c r="J195" s="197">
        <f>ROUND(I195*H195,2)</f>
        <v>0</v>
      </c>
      <c r="K195" s="193" t="s">
        <v>174</v>
      </c>
      <c r="L195" s="59"/>
      <c r="M195" s="198" t="s">
        <v>22</v>
      </c>
      <c r="N195" s="199" t="s">
        <v>49</v>
      </c>
      <c r="O195" s="40"/>
      <c r="P195" s="200">
        <f>O195*H195</f>
        <v>0</v>
      </c>
      <c r="Q195" s="200">
        <v>0.70296999999999998</v>
      </c>
      <c r="R195" s="200">
        <f>Q195*H195</f>
        <v>0.46396019999999999</v>
      </c>
      <c r="S195" s="200">
        <v>0</v>
      </c>
      <c r="T195" s="201">
        <f>S195*H195</f>
        <v>0</v>
      </c>
      <c r="AR195" s="22" t="s">
        <v>175</v>
      </c>
      <c r="AT195" s="22" t="s">
        <v>170</v>
      </c>
      <c r="AU195" s="22" t="s">
        <v>87</v>
      </c>
      <c r="AY195" s="22" t="s">
        <v>168</v>
      </c>
      <c r="BE195" s="202">
        <f>IF(N195="základní",J195,0)</f>
        <v>0</v>
      </c>
      <c r="BF195" s="202">
        <f>IF(N195="snížená",J195,0)</f>
        <v>0</v>
      </c>
      <c r="BG195" s="202">
        <f>IF(N195="zákl. přenesená",J195,0)</f>
        <v>0</v>
      </c>
      <c r="BH195" s="202">
        <f>IF(N195="sníž. přenesená",J195,0)</f>
        <v>0</v>
      </c>
      <c r="BI195" s="202">
        <f>IF(N195="nulová",J195,0)</f>
        <v>0</v>
      </c>
      <c r="BJ195" s="22" t="s">
        <v>24</v>
      </c>
      <c r="BK195" s="202">
        <f>ROUND(I195*H195,2)</f>
        <v>0</v>
      </c>
      <c r="BL195" s="22" t="s">
        <v>175</v>
      </c>
      <c r="BM195" s="22" t="s">
        <v>321</v>
      </c>
    </row>
    <row r="196" spans="2:65" s="11" customFormat="1" ht="13.5">
      <c r="B196" s="203"/>
      <c r="C196" s="204"/>
      <c r="D196" s="205" t="s">
        <v>177</v>
      </c>
      <c r="E196" s="206" t="s">
        <v>22</v>
      </c>
      <c r="F196" s="207" t="s">
        <v>322</v>
      </c>
      <c r="G196" s="204"/>
      <c r="H196" s="208" t="s">
        <v>22</v>
      </c>
      <c r="I196" s="209"/>
      <c r="J196" s="204"/>
      <c r="K196" s="204"/>
      <c r="L196" s="210"/>
      <c r="M196" s="211"/>
      <c r="N196" s="212"/>
      <c r="O196" s="212"/>
      <c r="P196" s="212"/>
      <c r="Q196" s="212"/>
      <c r="R196" s="212"/>
      <c r="S196" s="212"/>
      <c r="T196" s="213"/>
      <c r="AT196" s="214" t="s">
        <v>177</v>
      </c>
      <c r="AU196" s="214" t="s">
        <v>87</v>
      </c>
      <c r="AV196" s="11" t="s">
        <v>24</v>
      </c>
      <c r="AW196" s="11" t="s">
        <v>41</v>
      </c>
      <c r="AX196" s="11" t="s">
        <v>78</v>
      </c>
      <c r="AY196" s="214" t="s">
        <v>168</v>
      </c>
    </row>
    <row r="197" spans="2:65" s="12" customFormat="1" ht="13.5">
      <c r="B197" s="215"/>
      <c r="C197" s="216"/>
      <c r="D197" s="217" t="s">
        <v>177</v>
      </c>
      <c r="E197" s="218" t="s">
        <v>22</v>
      </c>
      <c r="F197" s="219" t="s">
        <v>323</v>
      </c>
      <c r="G197" s="216"/>
      <c r="H197" s="220">
        <v>0.66</v>
      </c>
      <c r="I197" s="221"/>
      <c r="J197" s="216"/>
      <c r="K197" s="216"/>
      <c r="L197" s="222"/>
      <c r="M197" s="223"/>
      <c r="N197" s="224"/>
      <c r="O197" s="224"/>
      <c r="P197" s="224"/>
      <c r="Q197" s="224"/>
      <c r="R197" s="224"/>
      <c r="S197" s="224"/>
      <c r="T197" s="225"/>
      <c r="AT197" s="226" t="s">
        <v>177</v>
      </c>
      <c r="AU197" s="226" t="s">
        <v>87</v>
      </c>
      <c r="AV197" s="12" t="s">
        <v>87</v>
      </c>
      <c r="AW197" s="12" t="s">
        <v>41</v>
      </c>
      <c r="AX197" s="12" t="s">
        <v>78</v>
      </c>
      <c r="AY197" s="226" t="s">
        <v>168</v>
      </c>
    </row>
    <row r="198" spans="2:65" s="1" customFormat="1" ht="31.5" customHeight="1">
      <c r="B198" s="39"/>
      <c r="C198" s="191" t="s">
        <v>324</v>
      </c>
      <c r="D198" s="191" t="s">
        <v>170</v>
      </c>
      <c r="E198" s="192" t="s">
        <v>325</v>
      </c>
      <c r="F198" s="193" t="s">
        <v>326</v>
      </c>
      <c r="G198" s="194" t="s">
        <v>276</v>
      </c>
      <c r="H198" s="195">
        <v>1</v>
      </c>
      <c r="I198" s="196"/>
      <c r="J198" s="197">
        <f>ROUND(I198*H198,2)</f>
        <v>0</v>
      </c>
      <c r="K198" s="193" t="s">
        <v>174</v>
      </c>
      <c r="L198" s="59"/>
      <c r="M198" s="198" t="s">
        <v>22</v>
      </c>
      <c r="N198" s="199" t="s">
        <v>49</v>
      </c>
      <c r="O198" s="40"/>
      <c r="P198" s="200">
        <f>O198*H198</f>
        <v>0</v>
      </c>
      <c r="Q198" s="200">
        <v>2.6839999999999999E-2</v>
      </c>
      <c r="R198" s="200">
        <f>Q198*H198</f>
        <v>2.6839999999999999E-2</v>
      </c>
      <c r="S198" s="200">
        <v>0</v>
      </c>
      <c r="T198" s="201">
        <f>S198*H198</f>
        <v>0</v>
      </c>
      <c r="AR198" s="22" t="s">
        <v>175</v>
      </c>
      <c r="AT198" s="22" t="s">
        <v>170</v>
      </c>
      <c r="AU198" s="22" t="s">
        <v>87</v>
      </c>
      <c r="AY198" s="22" t="s">
        <v>168</v>
      </c>
      <c r="BE198" s="202">
        <f>IF(N198="základní",J198,0)</f>
        <v>0</v>
      </c>
      <c r="BF198" s="202">
        <f>IF(N198="snížená",J198,0)</f>
        <v>0</v>
      </c>
      <c r="BG198" s="202">
        <f>IF(N198="zákl. přenesená",J198,0)</f>
        <v>0</v>
      </c>
      <c r="BH198" s="202">
        <f>IF(N198="sníž. přenesená",J198,0)</f>
        <v>0</v>
      </c>
      <c r="BI198" s="202">
        <f>IF(N198="nulová",J198,0)</f>
        <v>0</v>
      </c>
      <c r="BJ198" s="22" t="s">
        <v>24</v>
      </c>
      <c r="BK198" s="202">
        <f>ROUND(I198*H198,2)</f>
        <v>0</v>
      </c>
      <c r="BL198" s="22" t="s">
        <v>175</v>
      </c>
      <c r="BM198" s="22" t="s">
        <v>327</v>
      </c>
    </row>
    <row r="199" spans="2:65" s="1" customFormat="1" ht="31.5" customHeight="1">
      <c r="B199" s="39"/>
      <c r="C199" s="191" t="s">
        <v>328</v>
      </c>
      <c r="D199" s="191" t="s">
        <v>170</v>
      </c>
      <c r="E199" s="192" t="s">
        <v>329</v>
      </c>
      <c r="F199" s="193" t="s">
        <v>330</v>
      </c>
      <c r="G199" s="194" t="s">
        <v>276</v>
      </c>
      <c r="H199" s="195">
        <v>9</v>
      </c>
      <c r="I199" s="196"/>
      <c r="J199" s="197">
        <f>ROUND(I199*H199,2)</f>
        <v>0</v>
      </c>
      <c r="K199" s="193" t="s">
        <v>174</v>
      </c>
      <c r="L199" s="59"/>
      <c r="M199" s="198" t="s">
        <v>22</v>
      </c>
      <c r="N199" s="199" t="s">
        <v>49</v>
      </c>
      <c r="O199" s="40"/>
      <c r="P199" s="200">
        <f>O199*H199</f>
        <v>0</v>
      </c>
      <c r="Q199" s="200">
        <v>4.0259999999999997E-2</v>
      </c>
      <c r="R199" s="200">
        <f>Q199*H199</f>
        <v>0.36234</v>
      </c>
      <c r="S199" s="200">
        <v>0</v>
      </c>
      <c r="T199" s="201">
        <f>S199*H199</f>
        <v>0</v>
      </c>
      <c r="AR199" s="22" t="s">
        <v>175</v>
      </c>
      <c r="AT199" s="22" t="s">
        <v>170</v>
      </c>
      <c r="AU199" s="22" t="s">
        <v>87</v>
      </c>
      <c r="AY199" s="22" t="s">
        <v>168</v>
      </c>
      <c r="BE199" s="202">
        <f>IF(N199="základní",J199,0)</f>
        <v>0</v>
      </c>
      <c r="BF199" s="202">
        <f>IF(N199="snížená",J199,0)</f>
        <v>0</v>
      </c>
      <c r="BG199" s="202">
        <f>IF(N199="zákl. přenesená",J199,0)</f>
        <v>0</v>
      </c>
      <c r="BH199" s="202">
        <f>IF(N199="sníž. přenesená",J199,0)</f>
        <v>0</v>
      </c>
      <c r="BI199" s="202">
        <f>IF(N199="nulová",J199,0)</f>
        <v>0</v>
      </c>
      <c r="BJ199" s="22" t="s">
        <v>24</v>
      </c>
      <c r="BK199" s="202">
        <f>ROUND(I199*H199,2)</f>
        <v>0</v>
      </c>
      <c r="BL199" s="22" t="s">
        <v>175</v>
      </c>
      <c r="BM199" s="22" t="s">
        <v>331</v>
      </c>
    </row>
    <row r="200" spans="2:65" s="12" customFormat="1" ht="13.5">
      <c r="B200" s="215"/>
      <c r="C200" s="216"/>
      <c r="D200" s="217" t="s">
        <v>177</v>
      </c>
      <c r="E200" s="218" t="s">
        <v>22</v>
      </c>
      <c r="F200" s="219" t="s">
        <v>332</v>
      </c>
      <c r="G200" s="216"/>
      <c r="H200" s="220">
        <v>9</v>
      </c>
      <c r="I200" s="221"/>
      <c r="J200" s="216"/>
      <c r="K200" s="216"/>
      <c r="L200" s="222"/>
      <c r="M200" s="223"/>
      <c r="N200" s="224"/>
      <c r="O200" s="224"/>
      <c r="P200" s="224"/>
      <c r="Q200" s="224"/>
      <c r="R200" s="224"/>
      <c r="S200" s="224"/>
      <c r="T200" s="225"/>
      <c r="AT200" s="226" t="s">
        <v>177</v>
      </c>
      <c r="AU200" s="226" t="s">
        <v>87</v>
      </c>
      <c r="AV200" s="12" t="s">
        <v>87</v>
      </c>
      <c r="AW200" s="12" t="s">
        <v>41</v>
      </c>
      <c r="AX200" s="12" t="s">
        <v>78</v>
      </c>
      <c r="AY200" s="226" t="s">
        <v>168</v>
      </c>
    </row>
    <row r="201" spans="2:65" s="1" customFormat="1" ht="31.5" customHeight="1">
      <c r="B201" s="39"/>
      <c r="C201" s="191" t="s">
        <v>333</v>
      </c>
      <c r="D201" s="191" t="s">
        <v>170</v>
      </c>
      <c r="E201" s="192" t="s">
        <v>334</v>
      </c>
      <c r="F201" s="193" t="s">
        <v>335</v>
      </c>
      <c r="G201" s="194" t="s">
        <v>276</v>
      </c>
      <c r="H201" s="195">
        <v>135</v>
      </c>
      <c r="I201" s="196"/>
      <c r="J201" s="197">
        <f>ROUND(I201*H201,2)</f>
        <v>0</v>
      </c>
      <c r="K201" s="193" t="s">
        <v>174</v>
      </c>
      <c r="L201" s="59"/>
      <c r="M201" s="198" t="s">
        <v>22</v>
      </c>
      <c r="N201" s="199" t="s">
        <v>49</v>
      </c>
      <c r="O201" s="40"/>
      <c r="P201" s="200">
        <f>O201*H201</f>
        <v>0</v>
      </c>
      <c r="Q201" s="200">
        <v>3.7269999999999998E-2</v>
      </c>
      <c r="R201" s="200">
        <f>Q201*H201</f>
        <v>5.0314499999999995</v>
      </c>
      <c r="S201" s="200">
        <v>0</v>
      </c>
      <c r="T201" s="201">
        <f>S201*H201</f>
        <v>0</v>
      </c>
      <c r="AR201" s="22" t="s">
        <v>175</v>
      </c>
      <c r="AT201" s="22" t="s">
        <v>170</v>
      </c>
      <c r="AU201" s="22" t="s">
        <v>87</v>
      </c>
      <c r="AY201" s="22" t="s">
        <v>168</v>
      </c>
      <c r="BE201" s="202">
        <f>IF(N201="základní",J201,0)</f>
        <v>0</v>
      </c>
      <c r="BF201" s="202">
        <f>IF(N201="snížená",J201,0)</f>
        <v>0</v>
      </c>
      <c r="BG201" s="202">
        <f>IF(N201="zákl. přenesená",J201,0)</f>
        <v>0</v>
      </c>
      <c r="BH201" s="202">
        <f>IF(N201="sníž. přenesená",J201,0)</f>
        <v>0</v>
      </c>
      <c r="BI201" s="202">
        <f>IF(N201="nulová",J201,0)</f>
        <v>0</v>
      </c>
      <c r="BJ201" s="22" t="s">
        <v>24</v>
      </c>
      <c r="BK201" s="202">
        <f>ROUND(I201*H201,2)</f>
        <v>0</v>
      </c>
      <c r="BL201" s="22" t="s">
        <v>175</v>
      </c>
      <c r="BM201" s="22" t="s">
        <v>336</v>
      </c>
    </row>
    <row r="202" spans="2:65" s="11" customFormat="1" ht="13.5">
      <c r="B202" s="203"/>
      <c r="C202" s="204"/>
      <c r="D202" s="205" t="s">
        <v>177</v>
      </c>
      <c r="E202" s="206" t="s">
        <v>22</v>
      </c>
      <c r="F202" s="207" t="s">
        <v>310</v>
      </c>
      <c r="G202" s="204"/>
      <c r="H202" s="208" t="s">
        <v>22</v>
      </c>
      <c r="I202" s="209"/>
      <c r="J202" s="204"/>
      <c r="K202" s="204"/>
      <c r="L202" s="210"/>
      <c r="M202" s="211"/>
      <c r="N202" s="212"/>
      <c r="O202" s="212"/>
      <c r="P202" s="212"/>
      <c r="Q202" s="212"/>
      <c r="R202" s="212"/>
      <c r="S202" s="212"/>
      <c r="T202" s="213"/>
      <c r="AT202" s="214" t="s">
        <v>177</v>
      </c>
      <c r="AU202" s="214" t="s">
        <v>87</v>
      </c>
      <c r="AV202" s="11" t="s">
        <v>24</v>
      </c>
      <c r="AW202" s="11" t="s">
        <v>41</v>
      </c>
      <c r="AX202" s="11" t="s">
        <v>78</v>
      </c>
      <c r="AY202" s="214" t="s">
        <v>168</v>
      </c>
    </row>
    <row r="203" spans="2:65" s="12" customFormat="1" ht="13.5">
      <c r="B203" s="215"/>
      <c r="C203" s="216"/>
      <c r="D203" s="217" t="s">
        <v>177</v>
      </c>
      <c r="E203" s="218" t="s">
        <v>22</v>
      </c>
      <c r="F203" s="219" t="s">
        <v>337</v>
      </c>
      <c r="G203" s="216"/>
      <c r="H203" s="220">
        <v>135</v>
      </c>
      <c r="I203" s="221"/>
      <c r="J203" s="216"/>
      <c r="K203" s="216"/>
      <c r="L203" s="222"/>
      <c r="M203" s="223"/>
      <c r="N203" s="224"/>
      <c r="O203" s="224"/>
      <c r="P203" s="224"/>
      <c r="Q203" s="224"/>
      <c r="R203" s="224"/>
      <c r="S203" s="224"/>
      <c r="T203" s="225"/>
      <c r="AT203" s="226" t="s">
        <v>177</v>
      </c>
      <c r="AU203" s="226" t="s">
        <v>87</v>
      </c>
      <c r="AV203" s="12" t="s">
        <v>87</v>
      </c>
      <c r="AW203" s="12" t="s">
        <v>41</v>
      </c>
      <c r="AX203" s="12" t="s">
        <v>78</v>
      </c>
      <c r="AY203" s="226" t="s">
        <v>168</v>
      </c>
    </row>
    <row r="204" spans="2:65" s="1" customFormat="1" ht="31.5" customHeight="1">
      <c r="B204" s="39"/>
      <c r="C204" s="191" t="s">
        <v>338</v>
      </c>
      <c r="D204" s="191" t="s">
        <v>170</v>
      </c>
      <c r="E204" s="192" t="s">
        <v>339</v>
      </c>
      <c r="F204" s="193" t="s">
        <v>340</v>
      </c>
      <c r="G204" s="194" t="s">
        <v>276</v>
      </c>
      <c r="H204" s="195">
        <v>10</v>
      </c>
      <c r="I204" s="196"/>
      <c r="J204" s="197">
        <f>ROUND(I204*H204,2)</f>
        <v>0</v>
      </c>
      <c r="K204" s="193" t="s">
        <v>174</v>
      </c>
      <c r="L204" s="59"/>
      <c r="M204" s="198" t="s">
        <v>22</v>
      </c>
      <c r="N204" s="199" t="s">
        <v>49</v>
      </c>
      <c r="O204" s="40"/>
      <c r="P204" s="200">
        <f>O204*H204</f>
        <v>0</v>
      </c>
      <c r="Q204" s="200">
        <v>6.4810000000000006E-2</v>
      </c>
      <c r="R204" s="200">
        <f>Q204*H204</f>
        <v>0.64810000000000012</v>
      </c>
      <c r="S204" s="200">
        <v>0</v>
      </c>
      <c r="T204" s="201">
        <f>S204*H204</f>
        <v>0</v>
      </c>
      <c r="AR204" s="22" t="s">
        <v>175</v>
      </c>
      <c r="AT204" s="22" t="s">
        <v>170</v>
      </c>
      <c r="AU204" s="22" t="s">
        <v>87</v>
      </c>
      <c r="AY204" s="22" t="s">
        <v>168</v>
      </c>
      <c r="BE204" s="202">
        <f>IF(N204="základní",J204,0)</f>
        <v>0</v>
      </c>
      <c r="BF204" s="202">
        <f>IF(N204="snížená",J204,0)</f>
        <v>0</v>
      </c>
      <c r="BG204" s="202">
        <f>IF(N204="zákl. přenesená",J204,0)</f>
        <v>0</v>
      </c>
      <c r="BH204" s="202">
        <f>IF(N204="sníž. přenesená",J204,0)</f>
        <v>0</v>
      </c>
      <c r="BI204" s="202">
        <f>IF(N204="nulová",J204,0)</f>
        <v>0</v>
      </c>
      <c r="BJ204" s="22" t="s">
        <v>24</v>
      </c>
      <c r="BK204" s="202">
        <f>ROUND(I204*H204,2)</f>
        <v>0</v>
      </c>
      <c r="BL204" s="22" t="s">
        <v>175</v>
      </c>
      <c r="BM204" s="22" t="s">
        <v>341</v>
      </c>
    </row>
    <row r="205" spans="2:65" s="11" customFormat="1" ht="13.5">
      <c r="B205" s="203"/>
      <c r="C205" s="204"/>
      <c r="D205" s="205" t="s">
        <v>177</v>
      </c>
      <c r="E205" s="206" t="s">
        <v>22</v>
      </c>
      <c r="F205" s="207" t="s">
        <v>310</v>
      </c>
      <c r="G205" s="204"/>
      <c r="H205" s="208" t="s">
        <v>22</v>
      </c>
      <c r="I205" s="209"/>
      <c r="J205" s="204"/>
      <c r="K205" s="204"/>
      <c r="L205" s="210"/>
      <c r="M205" s="211"/>
      <c r="N205" s="212"/>
      <c r="O205" s="212"/>
      <c r="P205" s="212"/>
      <c r="Q205" s="212"/>
      <c r="R205" s="212"/>
      <c r="S205" s="212"/>
      <c r="T205" s="213"/>
      <c r="AT205" s="214" t="s">
        <v>177</v>
      </c>
      <c r="AU205" s="214" t="s">
        <v>87</v>
      </c>
      <c r="AV205" s="11" t="s">
        <v>24</v>
      </c>
      <c r="AW205" s="11" t="s">
        <v>41</v>
      </c>
      <c r="AX205" s="11" t="s">
        <v>78</v>
      </c>
      <c r="AY205" s="214" t="s">
        <v>168</v>
      </c>
    </row>
    <row r="206" spans="2:65" s="12" customFormat="1" ht="13.5">
      <c r="B206" s="215"/>
      <c r="C206" s="216"/>
      <c r="D206" s="217" t="s">
        <v>177</v>
      </c>
      <c r="E206" s="218" t="s">
        <v>22</v>
      </c>
      <c r="F206" s="219" t="s">
        <v>342</v>
      </c>
      <c r="G206" s="216"/>
      <c r="H206" s="220">
        <v>10</v>
      </c>
      <c r="I206" s="221"/>
      <c r="J206" s="216"/>
      <c r="K206" s="216"/>
      <c r="L206" s="222"/>
      <c r="M206" s="223"/>
      <c r="N206" s="224"/>
      <c r="O206" s="224"/>
      <c r="P206" s="224"/>
      <c r="Q206" s="224"/>
      <c r="R206" s="224"/>
      <c r="S206" s="224"/>
      <c r="T206" s="225"/>
      <c r="AT206" s="226" t="s">
        <v>177</v>
      </c>
      <c r="AU206" s="226" t="s">
        <v>87</v>
      </c>
      <c r="AV206" s="12" t="s">
        <v>87</v>
      </c>
      <c r="AW206" s="12" t="s">
        <v>41</v>
      </c>
      <c r="AX206" s="12" t="s">
        <v>78</v>
      </c>
      <c r="AY206" s="226" t="s">
        <v>168</v>
      </c>
    </row>
    <row r="207" spans="2:65" s="1" customFormat="1" ht="22.5" customHeight="1">
      <c r="B207" s="39"/>
      <c r="C207" s="191" t="s">
        <v>343</v>
      </c>
      <c r="D207" s="191" t="s">
        <v>170</v>
      </c>
      <c r="E207" s="192" t="s">
        <v>344</v>
      </c>
      <c r="F207" s="193" t="s">
        <v>345</v>
      </c>
      <c r="G207" s="194" t="s">
        <v>186</v>
      </c>
      <c r="H207" s="195">
        <v>2.4740000000000002</v>
      </c>
      <c r="I207" s="196"/>
      <c r="J207" s="197">
        <f>ROUND(I207*H207,2)</f>
        <v>0</v>
      </c>
      <c r="K207" s="193" t="s">
        <v>174</v>
      </c>
      <c r="L207" s="59"/>
      <c r="M207" s="198" t="s">
        <v>22</v>
      </c>
      <c r="N207" s="199" t="s">
        <v>49</v>
      </c>
      <c r="O207" s="40"/>
      <c r="P207" s="200">
        <f>O207*H207</f>
        <v>0</v>
      </c>
      <c r="Q207" s="200">
        <v>1.94302</v>
      </c>
      <c r="R207" s="200">
        <f>Q207*H207</f>
        <v>4.80703148</v>
      </c>
      <c r="S207" s="200">
        <v>0</v>
      </c>
      <c r="T207" s="201">
        <f>S207*H207</f>
        <v>0</v>
      </c>
      <c r="AR207" s="22" t="s">
        <v>175</v>
      </c>
      <c r="AT207" s="22" t="s">
        <v>170</v>
      </c>
      <c r="AU207" s="22" t="s">
        <v>87</v>
      </c>
      <c r="AY207" s="22" t="s">
        <v>168</v>
      </c>
      <c r="BE207" s="202">
        <f>IF(N207="základní",J207,0)</f>
        <v>0</v>
      </c>
      <c r="BF207" s="202">
        <f>IF(N207="snížená",J207,0)</f>
        <v>0</v>
      </c>
      <c r="BG207" s="202">
        <f>IF(N207="zákl. přenesená",J207,0)</f>
        <v>0</v>
      </c>
      <c r="BH207" s="202">
        <f>IF(N207="sníž. přenesená",J207,0)</f>
        <v>0</v>
      </c>
      <c r="BI207" s="202">
        <f>IF(N207="nulová",J207,0)</f>
        <v>0</v>
      </c>
      <c r="BJ207" s="22" t="s">
        <v>24</v>
      </c>
      <c r="BK207" s="202">
        <f>ROUND(I207*H207,2)</f>
        <v>0</v>
      </c>
      <c r="BL207" s="22" t="s">
        <v>175</v>
      </c>
      <c r="BM207" s="22" t="s">
        <v>346</v>
      </c>
    </row>
    <row r="208" spans="2:65" s="12" customFormat="1" ht="13.5">
      <c r="B208" s="215"/>
      <c r="C208" s="216"/>
      <c r="D208" s="205" t="s">
        <v>177</v>
      </c>
      <c r="E208" s="227" t="s">
        <v>22</v>
      </c>
      <c r="F208" s="228" t="s">
        <v>347</v>
      </c>
      <c r="G208" s="216"/>
      <c r="H208" s="229">
        <v>0.504</v>
      </c>
      <c r="I208" s="221"/>
      <c r="J208" s="216"/>
      <c r="K208" s="216"/>
      <c r="L208" s="222"/>
      <c r="M208" s="223"/>
      <c r="N208" s="224"/>
      <c r="O208" s="224"/>
      <c r="P208" s="224"/>
      <c r="Q208" s="224"/>
      <c r="R208" s="224"/>
      <c r="S208" s="224"/>
      <c r="T208" s="225"/>
      <c r="AT208" s="226" t="s">
        <v>177</v>
      </c>
      <c r="AU208" s="226" t="s">
        <v>87</v>
      </c>
      <c r="AV208" s="12" t="s">
        <v>87</v>
      </c>
      <c r="AW208" s="12" t="s">
        <v>41</v>
      </c>
      <c r="AX208" s="12" t="s">
        <v>78</v>
      </c>
      <c r="AY208" s="226" t="s">
        <v>168</v>
      </c>
    </row>
    <row r="209" spans="2:65" s="12" customFormat="1" ht="13.5">
      <c r="B209" s="215"/>
      <c r="C209" s="216"/>
      <c r="D209" s="205" t="s">
        <v>177</v>
      </c>
      <c r="E209" s="227" t="s">
        <v>22</v>
      </c>
      <c r="F209" s="228" t="s">
        <v>348</v>
      </c>
      <c r="G209" s="216"/>
      <c r="H209" s="229">
        <v>0.40699999999999997</v>
      </c>
      <c r="I209" s="221"/>
      <c r="J209" s="216"/>
      <c r="K209" s="216"/>
      <c r="L209" s="222"/>
      <c r="M209" s="223"/>
      <c r="N209" s="224"/>
      <c r="O209" s="224"/>
      <c r="P209" s="224"/>
      <c r="Q209" s="224"/>
      <c r="R209" s="224"/>
      <c r="S209" s="224"/>
      <c r="T209" s="225"/>
      <c r="AT209" s="226" t="s">
        <v>177</v>
      </c>
      <c r="AU209" s="226" t="s">
        <v>87</v>
      </c>
      <c r="AV209" s="12" t="s">
        <v>87</v>
      </c>
      <c r="AW209" s="12" t="s">
        <v>41</v>
      </c>
      <c r="AX209" s="12" t="s">
        <v>78</v>
      </c>
      <c r="AY209" s="226" t="s">
        <v>168</v>
      </c>
    </row>
    <row r="210" spans="2:65" s="12" customFormat="1" ht="13.5">
      <c r="B210" s="215"/>
      <c r="C210" s="216"/>
      <c r="D210" s="205" t="s">
        <v>177</v>
      </c>
      <c r="E210" s="227" t="s">
        <v>22</v>
      </c>
      <c r="F210" s="228" t="s">
        <v>349</v>
      </c>
      <c r="G210" s="216"/>
      <c r="H210" s="229">
        <v>0.42299999999999999</v>
      </c>
      <c r="I210" s="221"/>
      <c r="J210" s="216"/>
      <c r="K210" s="216"/>
      <c r="L210" s="222"/>
      <c r="M210" s="223"/>
      <c r="N210" s="224"/>
      <c r="O210" s="224"/>
      <c r="P210" s="224"/>
      <c r="Q210" s="224"/>
      <c r="R210" s="224"/>
      <c r="S210" s="224"/>
      <c r="T210" s="225"/>
      <c r="AT210" s="226" t="s">
        <v>177</v>
      </c>
      <c r="AU210" s="226" t="s">
        <v>87</v>
      </c>
      <c r="AV210" s="12" t="s">
        <v>87</v>
      </c>
      <c r="AW210" s="12" t="s">
        <v>41</v>
      </c>
      <c r="AX210" s="12" t="s">
        <v>78</v>
      </c>
      <c r="AY210" s="226" t="s">
        <v>168</v>
      </c>
    </row>
    <row r="211" spans="2:65" s="12" customFormat="1" ht="13.5">
      <c r="B211" s="215"/>
      <c r="C211" s="216"/>
      <c r="D211" s="205" t="s">
        <v>177</v>
      </c>
      <c r="E211" s="227" t="s">
        <v>22</v>
      </c>
      <c r="F211" s="228" t="s">
        <v>350</v>
      </c>
      <c r="G211" s="216"/>
      <c r="H211" s="229">
        <v>0.252</v>
      </c>
      <c r="I211" s="221"/>
      <c r="J211" s="216"/>
      <c r="K211" s="216"/>
      <c r="L211" s="222"/>
      <c r="M211" s="223"/>
      <c r="N211" s="224"/>
      <c r="O211" s="224"/>
      <c r="P211" s="224"/>
      <c r="Q211" s="224"/>
      <c r="R211" s="224"/>
      <c r="S211" s="224"/>
      <c r="T211" s="225"/>
      <c r="AT211" s="226" t="s">
        <v>177</v>
      </c>
      <c r="AU211" s="226" t="s">
        <v>87</v>
      </c>
      <c r="AV211" s="12" t="s">
        <v>87</v>
      </c>
      <c r="AW211" s="12" t="s">
        <v>41</v>
      </c>
      <c r="AX211" s="12" t="s">
        <v>78</v>
      </c>
      <c r="AY211" s="226" t="s">
        <v>168</v>
      </c>
    </row>
    <row r="212" spans="2:65" s="12" customFormat="1" ht="13.5">
      <c r="B212" s="215"/>
      <c r="C212" s="216"/>
      <c r="D212" s="205" t="s">
        <v>177</v>
      </c>
      <c r="E212" s="227" t="s">
        <v>22</v>
      </c>
      <c r="F212" s="228" t="s">
        <v>351</v>
      </c>
      <c r="G212" s="216"/>
      <c r="H212" s="229">
        <v>0.60199999999999998</v>
      </c>
      <c r="I212" s="221"/>
      <c r="J212" s="216"/>
      <c r="K212" s="216"/>
      <c r="L212" s="222"/>
      <c r="M212" s="223"/>
      <c r="N212" s="224"/>
      <c r="O212" s="224"/>
      <c r="P212" s="224"/>
      <c r="Q212" s="224"/>
      <c r="R212" s="224"/>
      <c r="S212" s="224"/>
      <c r="T212" s="225"/>
      <c r="AT212" s="226" t="s">
        <v>177</v>
      </c>
      <c r="AU212" s="226" t="s">
        <v>87</v>
      </c>
      <c r="AV212" s="12" t="s">
        <v>87</v>
      </c>
      <c r="AW212" s="12" t="s">
        <v>41</v>
      </c>
      <c r="AX212" s="12" t="s">
        <v>78</v>
      </c>
      <c r="AY212" s="226" t="s">
        <v>168</v>
      </c>
    </row>
    <row r="213" spans="2:65" s="12" customFormat="1" ht="13.5">
      <c r="B213" s="215"/>
      <c r="C213" s="216"/>
      <c r="D213" s="205" t="s">
        <v>177</v>
      </c>
      <c r="E213" s="227" t="s">
        <v>22</v>
      </c>
      <c r="F213" s="228" t="s">
        <v>352</v>
      </c>
      <c r="G213" s="216"/>
      <c r="H213" s="229">
        <v>0.10100000000000001</v>
      </c>
      <c r="I213" s="221"/>
      <c r="J213" s="216"/>
      <c r="K213" s="216"/>
      <c r="L213" s="222"/>
      <c r="M213" s="223"/>
      <c r="N213" s="224"/>
      <c r="O213" s="224"/>
      <c r="P213" s="224"/>
      <c r="Q213" s="224"/>
      <c r="R213" s="224"/>
      <c r="S213" s="224"/>
      <c r="T213" s="225"/>
      <c r="AT213" s="226" t="s">
        <v>177</v>
      </c>
      <c r="AU213" s="226" t="s">
        <v>87</v>
      </c>
      <c r="AV213" s="12" t="s">
        <v>87</v>
      </c>
      <c r="AW213" s="12" t="s">
        <v>41</v>
      </c>
      <c r="AX213" s="12" t="s">
        <v>78</v>
      </c>
      <c r="AY213" s="226" t="s">
        <v>168</v>
      </c>
    </row>
    <row r="214" spans="2:65" s="12" customFormat="1" ht="13.5">
      <c r="B214" s="215"/>
      <c r="C214" s="216"/>
      <c r="D214" s="205" t="s">
        <v>177</v>
      </c>
      <c r="E214" s="227" t="s">
        <v>22</v>
      </c>
      <c r="F214" s="228" t="s">
        <v>353</v>
      </c>
      <c r="G214" s="216"/>
      <c r="H214" s="229">
        <v>8.1000000000000003E-2</v>
      </c>
      <c r="I214" s="221"/>
      <c r="J214" s="216"/>
      <c r="K214" s="216"/>
      <c r="L214" s="222"/>
      <c r="M214" s="223"/>
      <c r="N214" s="224"/>
      <c r="O214" s="224"/>
      <c r="P214" s="224"/>
      <c r="Q214" s="224"/>
      <c r="R214" s="224"/>
      <c r="S214" s="224"/>
      <c r="T214" s="225"/>
      <c r="AT214" s="226" t="s">
        <v>177</v>
      </c>
      <c r="AU214" s="226" t="s">
        <v>87</v>
      </c>
      <c r="AV214" s="12" t="s">
        <v>87</v>
      </c>
      <c r="AW214" s="12" t="s">
        <v>41</v>
      </c>
      <c r="AX214" s="12" t="s">
        <v>78</v>
      </c>
      <c r="AY214" s="226" t="s">
        <v>168</v>
      </c>
    </row>
    <row r="215" spans="2:65" s="12" customFormat="1" ht="13.5">
      <c r="B215" s="215"/>
      <c r="C215" s="216"/>
      <c r="D215" s="205" t="s">
        <v>177</v>
      </c>
      <c r="E215" s="227" t="s">
        <v>22</v>
      </c>
      <c r="F215" s="228" t="s">
        <v>354</v>
      </c>
      <c r="G215" s="216"/>
      <c r="H215" s="229">
        <v>8.5999999999999993E-2</v>
      </c>
      <c r="I215" s="221"/>
      <c r="J215" s="216"/>
      <c r="K215" s="216"/>
      <c r="L215" s="222"/>
      <c r="M215" s="223"/>
      <c r="N215" s="224"/>
      <c r="O215" s="224"/>
      <c r="P215" s="224"/>
      <c r="Q215" s="224"/>
      <c r="R215" s="224"/>
      <c r="S215" s="224"/>
      <c r="T215" s="225"/>
      <c r="AT215" s="226" t="s">
        <v>177</v>
      </c>
      <c r="AU215" s="226" t="s">
        <v>87</v>
      </c>
      <c r="AV215" s="12" t="s">
        <v>87</v>
      </c>
      <c r="AW215" s="12" t="s">
        <v>41</v>
      </c>
      <c r="AX215" s="12" t="s">
        <v>78</v>
      </c>
      <c r="AY215" s="226" t="s">
        <v>168</v>
      </c>
    </row>
    <row r="216" spans="2:65" s="12" customFormat="1" ht="13.5">
      <c r="B216" s="215"/>
      <c r="C216" s="216"/>
      <c r="D216" s="217" t="s">
        <v>177</v>
      </c>
      <c r="E216" s="218" t="s">
        <v>22</v>
      </c>
      <c r="F216" s="219" t="s">
        <v>355</v>
      </c>
      <c r="G216" s="216"/>
      <c r="H216" s="220">
        <v>1.7999999999999999E-2</v>
      </c>
      <c r="I216" s="221"/>
      <c r="J216" s="216"/>
      <c r="K216" s="216"/>
      <c r="L216" s="222"/>
      <c r="M216" s="223"/>
      <c r="N216" s="224"/>
      <c r="O216" s="224"/>
      <c r="P216" s="224"/>
      <c r="Q216" s="224"/>
      <c r="R216" s="224"/>
      <c r="S216" s="224"/>
      <c r="T216" s="225"/>
      <c r="AT216" s="226" t="s">
        <v>177</v>
      </c>
      <c r="AU216" s="226" t="s">
        <v>87</v>
      </c>
      <c r="AV216" s="12" t="s">
        <v>87</v>
      </c>
      <c r="AW216" s="12" t="s">
        <v>41</v>
      </c>
      <c r="AX216" s="12" t="s">
        <v>78</v>
      </c>
      <c r="AY216" s="226" t="s">
        <v>168</v>
      </c>
    </row>
    <row r="217" spans="2:65" s="1" customFormat="1" ht="31.5" customHeight="1">
      <c r="B217" s="39"/>
      <c r="C217" s="191" t="s">
        <v>356</v>
      </c>
      <c r="D217" s="191" t="s">
        <v>170</v>
      </c>
      <c r="E217" s="192" t="s">
        <v>357</v>
      </c>
      <c r="F217" s="193" t="s">
        <v>358</v>
      </c>
      <c r="G217" s="194" t="s">
        <v>218</v>
      </c>
      <c r="H217" s="195">
        <v>9.9000000000000005E-2</v>
      </c>
      <c r="I217" s="196"/>
      <c r="J217" s="197">
        <f>ROUND(I217*H217,2)</f>
        <v>0</v>
      </c>
      <c r="K217" s="193" t="s">
        <v>174</v>
      </c>
      <c r="L217" s="59"/>
      <c r="M217" s="198" t="s">
        <v>22</v>
      </c>
      <c r="N217" s="199" t="s">
        <v>49</v>
      </c>
      <c r="O217" s="40"/>
      <c r="P217" s="200">
        <f>O217*H217</f>
        <v>0</v>
      </c>
      <c r="Q217" s="200">
        <v>1.9539999999999998E-2</v>
      </c>
      <c r="R217" s="200">
        <f>Q217*H217</f>
        <v>1.9344599999999998E-3</v>
      </c>
      <c r="S217" s="200">
        <v>0</v>
      </c>
      <c r="T217" s="201">
        <f>S217*H217</f>
        <v>0</v>
      </c>
      <c r="AR217" s="22" t="s">
        <v>175</v>
      </c>
      <c r="AT217" s="22" t="s">
        <v>170</v>
      </c>
      <c r="AU217" s="22" t="s">
        <v>87</v>
      </c>
      <c r="AY217" s="22" t="s">
        <v>168</v>
      </c>
      <c r="BE217" s="202">
        <f>IF(N217="základní",J217,0)</f>
        <v>0</v>
      </c>
      <c r="BF217" s="202">
        <f>IF(N217="snížená",J217,0)</f>
        <v>0</v>
      </c>
      <c r="BG217" s="202">
        <f>IF(N217="zákl. přenesená",J217,0)</f>
        <v>0</v>
      </c>
      <c r="BH217" s="202">
        <f>IF(N217="sníž. přenesená",J217,0)</f>
        <v>0</v>
      </c>
      <c r="BI217" s="202">
        <f>IF(N217="nulová",J217,0)</f>
        <v>0</v>
      </c>
      <c r="BJ217" s="22" t="s">
        <v>24</v>
      </c>
      <c r="BK217" s="202">
        <f>ROUND(I217*H217,2)</f>
        <v>0</v>
      </c>
      <c r="BL217" s="22" t="s">
        <v>175</v>
      </c>
      <c r="BM217" s="22" t="s">
        <v>359</v>
      </c>
    </row>
    <row r="218" spans="2:65" s="11" customFormat="1" ht="13.5">
      <c r="B218" s="203"/>
      <c r="C218" s="204"/>
      <c r="D218" s="205" t="s">
        <v>177</v>
      </c>
      <c r="E218" s="206" t="s">
        <v>22</v>
      </c>
      <c r="F218" s="207" t="s">
        <v>360</v>
      </c>
      <c r="G218" s="204"/>
      <c r="H218" s="208" t="s">
        <v>22</v>
      </c>
      <c r="I218" s="209"/>
      <c r="J218" s="204"/>
      <c r="K218" s="204"/>
      <c r="L218" s="210"/>
      <c r="M218" s="211"/>
      <c r="N218" s="212"/>
      <c r="O218" s="212"/>
      <c r="P218" s="212"/>
      <c r="Q218" s="212"/>
      <c r="R218" s="212"/>
      <c r="S218" s="212"/>
      <c r="T218" s="213"/>
      <c r="AT218" s="214" t="s">
        <v>177</v>
      </c>
      <c r="AU218" s="214" t="s">
        <v>87</v>
      </c>
      <c r="AV218" s="11" t="s">
        <v>24</v>
      </c>
      <c r="AW218" s="11" t="s">
        <v>41</v>
      </c>
      <c r="AX218" s="11" t="s">
        <v>78</v>
      </c>
      <c r="AY218" s="214" t="s">
        <v>168</v>
      </c>
    </row>
    <row r="219" spans="2:65" s="12" customFormat="1" ht="13.5">
      <c r="B219" s="215"/>
      <c r="C219" s="216"/>
      <c r="D219" s="205" t="s">
        <v>177</v>
      </c>
      <c r="E219" s="227" t="s">
        <v>22</v>
      </c>
      <c r="F219" s="228" t="s">
        <v>361</v>
      </c>
      <c r="G219" s="216"/>
      <c r="H219" s="229">
        <v>7.2999999999999995E-2</v>
      </c>
      <c r="I219" s="221"/>
      <c r="J219" s="216"/>
      <c r="K219" s="216"/>
      <c r="L219" s="222"/>
      <c r="M219" s="223"/>
      <c r="N219" s="224"/>
      <c r="O219" s="224"/>
      <c r="P219" s="224"/>
      <c r="Q219" s="224"/>
      <c r="R219" s="224"/>
      <c r="S219" s="224"/>
      <c r="T219" s="225"/>
      <c r="AT219" s="226" t="s">
        <v>177</v>
      </c>
      <c r="AU219" s="226" t="s">
        <v>87</v>
      </c>
      <c r="AV219" s="12" t="s">
        <v>87</v>
      </c>
      <c r="AW219" s="12" t="s">
        <v>41</v>
      </c>
      <c r="AX219" s="12" t="s">
        <v>78</v>
      </c>
      <c r="AY219" s="226" t="s">
        <v>168</v>
      </c>
    </row>
    <row r="220" spans="2:65" s="12" customFormat="1" ht="13.5">
      <c r="B220" s="215"/>
      <c r="C220" s="216"/>
      <c r="D220" s="205" t="s">
        <v>177</v>
      </c>
      <c r="E220" s="227" t="s">
        <v>22</v>
      </c>
      <c r="F220" s="228" t="s">
        <v>362</v>
      </c>
      <c r="G220" s="216"/>
      <c r="H220" s="229">
        <v>1.4999999999999999E-2</v>
      </c>
      <c r="I220" s="221"/>
      <c r="J220" s="216"/>
      <c r="K220" s="216"/>
      <c r="L220" s="222"/>
      <c r="M220" s="223"/>
      <c r="N220" s="224"/>
      <c r="O220" s="224"/>
      <c r="P220" s="224"/>
      <c r="Q220" s="224"/>
      <c r="R220" s="224"/>
      <c r="S220" s="224"/>
      <c r="T220" s="225"/>
      <c r="AT220" s="226" t="s">
        <v>177</v>
      </c>
      <c r="AU220" s="226" t="s">
        <v>87</v>
      </c>
      <c r="AV220" s="12" t="s">
        <v>87</v>
      </c>
      <c r="AW220" s="12" t="s">
        <v>41</v>
      </c>
      <c r="AX220" s="12" t="s">
        <v>78</v>
      </c>
      <c r="AY220" s="226" t="s">
        <v>168</v>
      </c>
    </row>
    <row r="221" spans="2:65" s="11" customFormat="1" ht="13.5">
      <c r="B221" s="203"/>
      <c r="C221" s="204"/>
      <c r="D221" s="205" t="s">
        <v>177</v>
      </c>
      <c r="E221" s="206" t="s">
        <v>22</v>
      </c>
      <c r="F221" s="207" t="s">
        <v>363</v>
      </c>
      <c r="G221" s="204"/>
      <c r="H221" s="208" t="s">
        <v>22</v>
      </c>
      <c r="I221" s="209"/>
      <c r="J221" s="204"/>
      <c r="K221" s="204"/>
      <c r="L221" s="210"/>
      <c r="M221" s="211"/>
      <c r="N221" s="212"/>
      <c r="O221" s="212"/>
      <c r="P221" s="212"/>
      <c r="Q221" s="212"/>
      <c r="R221" s="212"/>
      <c r="S221" s="212"/>
      <c r="T221" s="213"/>
      <c r="AT221" s="214" t="s">
        <v>177</v>
      </c>
      <c r="AU221" s="214" t="s">
        <v>87</v>
      </c>
      <c r="AV221" s="11" t="s">
        <v>24</v>
      </c>
      <c r="AW221" s="11" t="s">
        <v>41</v>
      </c>
      <c r="AX221" s="11" t="s">
        <v>78</v>
      </c>
      <c r="AY221" s="214" t="s">
        <v>168</v>
      </c>
    </row>
    <row r="222" spans="2:65" s="12" customFormat="1" ht="13.5">
      <c r="B222" s="215"/>
      <c r="C222" s="216"/>
      <c r="D222" s="217" t="s">
        <v>177</v>
      </c>
      <c r="E222" s="218" t="s">
        <v>22</v>
      </c>
      <c r="F222" s="219" t="s">
        <v>364</v>
      </c>
      <c r="G222" s="216"/>
      <c r="H222" s="220">
        <v>1.0999999999999999E-2</v>
      </c>
      <c r="I222" s="221"/>
      <c r="J222" s="216"/>
      <c r="K222" s="216"/>
      <c r="L222" s="222"/>
      <c r="M222" s="223"/>
      <c r="N222" s="224"/>
      <c r="O222" s="224"/>
      <c r="P222" s="224"/>
      <c r="Q222" s="224"/>
      <c r="R222" s="224"/>
      <c r="S222" s="224"/>
      <c r="T222" s="225"/>
      <c r="AT222" s="226" t="s">
        <v>177</v>
      </c>
      <c r="AU222" s="226" t="s">
        <v>87</v>
      </c>
      <c r="AV222" s="12" t="s">
        <v>87</v>
      </c>
      <c r="AW222" s="12" t="s">
        <v>41</v>
      </c>
      <c r="AX222" s="12" t="s">
        <v>78</v>
      </c>
      <c r="AY222" s="226" t="s">
        <v>168</v>
      </c>
    </row>
    <row r="223" spans="2:65" s="1" customFormat="1" ht="22.5" customHeight="1">
      <c r="B223" s="39"/>
      <c r="C223" s="230" t="s">
        <v>365</v>
      </c>
      <c r="D223" s="230" t="s">
        <v>234</v>
      </c>
      <c r="E223" s="231" t="s">
        <v>366</v>
      </c>
      <c r="F223" s="232" t="s">
        <v>367</v>
      </c>
      <c r="G223" s="233" t="s">
        <v>218</v>
      </c>
      <c r="H223" s="234">
        <v>9.5000000000000001E-2</v>
      </c>
      <c r="I223" s="235"/>
      <c r="J223" s="236">
        <f>ROUND(I223*H223,2)</f>
        <v>0</v>
      </c>
      <c r="K223" s="232" t="s">
        <v>174</v>
      </c>
      <c r="L223" s="237"/>
      <c r="M223" s="238" t="s">
        <v>22</v>
      </c>
      <c r="N223" s="239" t="s">
        <v>49</v>
      </c>
      <c r="O223" s="40"/>
      <c r="P223" s="200">
        <f>O223*H223</f>
        <v>0</v>
      </c>
      <c r="Q223" s="200">
        <v>1</v>
      </c>
      <c r="R223" s="200">
        <f>Q223*H223</f>
        <v>9.5000000000000001E-2</v>
      </c>
      <c r="S223" s="200">
        <v>0</v>
      </c>
      <c r="T223" s="201">
        <f>S223*H223</f>
        <v>0</v>
      </c>
      <c r="AR223" s="22" t="s">
        <v>208</v>
      </c>
      <c r="AT223" s="22" t="s">
        <v>234</v>
      </c>
      <c r="AU223" s="22" t="s">
        <v>87</v>
      </c>
      <c r="AY223" s="22" t="s">
        <v>168</v>
      </c>
      <c r="BE223" s="202">
        <f>IF(N223="základní",J223,0)</f>
        <v>0</v>
      </c>
      <c r="BF223" s="202">
        <f>IF(N223="snížená",J223,0)</f>
        <v>0</v>
      </c>
      <c r="BG223" s="202">
        <f>IF(N223="zákl. přenesená",J223,0)</f>
        <v>0</v>
      </c>
      <c r="BH223" s="202">
        <f>IF(N223="sníž. přenesená",J223,0)</f>
        <v>0</v>
      </c>
      <c r="BI223" s="202">
        <f>IF(N223="nulová",J223,0)</f>
        <v>0</v>
      </c>
      <c r="BJ223" s="22" t="s">
        <v>24</v>
      </c>
      <c r="BK223" s="202">
        <f>ROUND(I223*H223,2)</f>
        <v>0</v>
      </c>
      <c r="BL223" s="22" t="s">
        <v>175</v>
      </c>
      <c r="BM223" s="22" t="s">
        <v>368</v>
      </c>
    </row>
    <row r="224" spans="2:65" s="1" customFormat="1" ht="27">
      <c r="B224" s="39"/>
      <c r="C224" s="61"/>
      <c r="D224" s="205" t="s">
        <v>369</v>
      </c>
      <c r="E224" s="61"/>
      <c r="F224" s="240" t="s">
        <v>370</v>
      </c>
      <c r="G224" s="61"/>
      <c r="H224" s="61"/>
      <c r="I224" s="161"/>
      <c r="J224" s="61"/>
      <c r="K224" s="61"/>
      <c r="L224" s="59"/>
      <c r="M224" s="241"/>
      <c r="N224" s="40"/>
      <c r="O224" s="40"/>
      <c r="P224" s="40"/>
      <c r="Q224" s="40"/>
      <c r="R224" s="40"/>
      <c r="S224" s="40"/>
      <c r="T224" s="76"/>
      <c r="AT224" s="22" t="s">
        <v>369</v>
      </c>
      <c r="AU224" s="22" t="s">
        <v>87</v>
      </c>
    </row>
    <row r="225" spans="2:65" s="12" customFormat="1" ht="13.5">
      <c r="B225" s="215"/>
      <c r="C225" s="216"/>
      <c r="D225" s="217" t="s">
        <v>177</v>
      </c>
      <c r="E225" s="216"/>
      <c r="F225" s="219" t="s">
        <v>371</v>
      </c>
      <c r="G225" s="216"/>
      <c r="H225" s="220">
        <v>9.5000000000000001E-2</v>
      </c>
      <c r="I225" s="221"/>
      <c r="J225" s="216"/>
      <c r="K225" s="216"/>
      <c r="L225" s="222"/>
      <c r="M225" s="223"/>
      <c r="N225" s="224"/>
      <c r="O225" s="224"/>
      <c r="P225" s="224"/>
      <c r="Q225" s="224"/>
      <c r="R225" s="224"/>
      <c r="S225" s="224"/>
      <c r="T225" s="225"/>
      <c r="AT225" s="226" t="s">
        <v>177</v>
      </c>
      <c r="AU225" s="226" t="s">
        <v>87</v>
      </c>
      <c r="AV225" s="12" t="s">
        <v>87</v>
      </c>
      <c r="AW225" s="12" t="s">
        <v>6</v>
      </c>
      <c r="AX225" s="12" t="s">
        <v>24</v>
      </c>
      <c r="AY225" s="226" t="s">
        <v>168</v>
      </c>
    </row>
    <row r="226" spans="2:65" s="1" customFormat="1" ht="22.5" customHeight="1">
      <c r="B226" s="39"/>
      <c r="C226" s="230" t="s">
        <v>372</v>
      </c>
      <c r="D226" s="230" t="s">
        <v>234</v>
      </c>
      <c r="E226" s="231" t="s">
        <v>373</v>
      </c>
      <c r="F226" s="232" t="s">
        <v>374</v>
      </c>
      <c r="G226" s="233" t="s">
        <v>218</v>
      </c>
      <c r="H226" s="234">
        <v>1.2E-2</v>
      </c>
      <c r="I226" s="235"/>
      <c r="J226" s="236">
        <f>ROUND(I226*H226,2)</f>
        <v>0</v>
      </c>
      <c r="K226" s="232" t="s">
        <v>174</v>
      </c>
      <c r="L226" s="237"/>
      <c r="M226" s="238" t="s">
        <v>22</v>
      </c>
      <c r="N226" s="239" t="s">
        <v>49</v>
      </c>
      <c r="O226" s="40"/>
      <c r="P226" s="200">
        <f>O226*H226</f>
        <v>0</v>
      </c>
      <c r="Q226" s="200">
        <v>1</v>
      </c>
      <c r="R226" s="200">
        <f>Q226*H226</f>
        <v>1.2E-2</v>
      </c>
      <c r="S226" s="200">
        <v>0</v>
      </c>
      <c r="T226" s="201">
        <f>S226*H226</f>
        <v>0</v>
      </c>
      <c r="AR226" s="22" t="s">
        <v>208</v>
      </c>
      <c r="AT226" s="22" t="s">
        <v>234</v>
      </c>
      <c r="AU226" s="22" t="s">
        <v>87</v>
      </c>
      <c r="AY226" s="22" t="s">
        <v>168</v>
      </c>
      <c r="BE226" s="202">
        <f>IF(N226="základní",J226,0)</f>
        <v>0</v>
      </c>
      <c r="BF226" s="202">
        <f>IF(N226="snížená",J226,0)</f>
        <v>0</v>
      </c>
      <c r="BG226" s="202">
        <f>IF(N226="zákl. přenesená",J226,0)</f>
        <v>0</v>
      </c>
      <c r="BH226" s="202">
        <f>IF(N226="sníž. přenesená",J226,0)</f>
        <v>0</v>
      </c>
      <c r="BI226" s="202">
        <f>IF(N226="nulová",J226,0)</f>
        <v>0</v>
      </c>
      <c r="BJ226" s="22" t="s">
        <v>24</v>
      </c>
      <c r="BK226" s="202">
        <f>ROUND(I226*H226,2)</f>
        <v>0</v>
      </c>
      <c r="BL226" s="22" t="s">
        <v>175</v>
      </c>
      <c r="BM226" s="22" t="s">
        <v>375</v>
      </c>
    </row>
    <row r="227" spans="2:65" s="1" customFormat="1" ht="27">
      <c r="B227" s="39"/>
      <c r="C227" s="61"/>
      <c r="D227" s="205" t="s">
        <v>369</v>
      </c>
      <c r="E227" s="61"/>
      <c r="F227" s="240" t="s">
        <v>376</v>
      </c>
      <c r="G227" s="61"/>
      <c r="H227" s="61"/>
      <c r="I227" s="161"/>
      <c r="J227" s="61"/>
      <c r="K227" s="61"/>
      <c r="L227" s="59"/>
      <c r="M227" s="241"/>
      <c r="N227" s="40"/>
      <c r="O227" s="40"/>
      <c r="P227" s="40"/>
      <c r="Q227" s="40"/>
      <c r="R227" s="40"/>
      <c r="S227" s="40"/>
      <c r="T227" s="76"/>
      <c r="AT227" s="22" t="s">
        <v>369</v>
      </c>
      <c r="AU227" s="22" t="s">
        <v>87</v>
      </c>
    </row>
    <row r="228" spans="2:65" s="12" customFormat="1" ht="13.5">
      <c r="B228" s="215"/>
      <c r="C228" s="216"/>
      <c r="D228" s="217" t="s">
        <v>177</v>
      </c>
      <c r="E228" s="216"/>
      <c r="F228" s="219" t="s">
        <v>377</v>
      </c>
      <c r="G228" s="216"/>
      <c r="H228" s="220">
        <v>1.2E-2</v>
      </c>
      <c r="I228" s="221"/>
      <c r="J228" s="216"/>
      <c r="K228" s="216"/>
      <c r="L228" s="222"/>
      <c r="M228" s="223"/>
      <c r="N228" s="224"/>
      <c r="O228" s="224"/>
      <c r="P228" s="224"/>
      <c r="Q228" s="224"/>
      <c r="R228" s="224"/>
      <c r="S228" s="224"/>
      <c r="T228" s="225"/>
      <c r="AT228" s="226" t="s">
        <v>177</v>
      </c>
      <c r="AU228" s="226" t="s">
        <v>87</v>
      </c>
      <c r="AV228" s="12" t="s">
        <v>87</v>
      </c>
      <c r="AW228" s="12" t="s">
        <v>6</v>
      </c>
      <c r="AX228" s="12" t="s">
        <v>24</v>
      </c>
      <c r="AY228" s="226" t="s">
        <v>168</v>
      </c>
    </row>
    <row r="229" spans="2:65" s="1" customFormat="1" ht="31.5" customHeight="1">
      <c r="B229" s="39"/>
      <c r="C229" s="191" t="s">
        <v>378</v>
      </c>
      <c r="D229" s="191" t="s">
        <v>170</v>
      </c>
      <c r="E229" s="192" t="s">
        <v>379</v>
      </c>
      <c r="F229" s="193" t="s">
        <v>380</v>
      </c>
      <c r="G229" s="194" t="s">
        <v>218</v>
      </c>
      <c r="H229" s="195">
        <v>1.7130000000000001</v>
      </c>
      <c r="I229" s="196"/>
      <c r="J229" s="197">
        <f>ROUND(I229*H229,2)</f>
        <v>0</v>
      </c>
      <c r="K229" s="193" t="s">
        <v>174</v>
      </c>
      <c r="L229" s="59"/>
      <c r="M229" s="198" t="s">
        <v>22</v>
      </c>
      <c r="N229" s="199" t="s">
        <v>49</v>
      </c>
      <c r="O229" s="40"/>
      <c r="P229" s="200">
        <f>O229*H229</f>
        <v>0</v>
      </c>
      <c r="Q229" s="200">
        <v>1.7090000000000001E-2</v>
      </c>
      <c r="R229" s="200">
        <f>Q229*H229</f>
        <v>2.9275170000000003E-2</v>
      </c>
      <c r="S229" s="200">
        <v>0</v>
      </c>
      <c r="T229" s="201">
        <f>S229*H229</f>
        <v>0</v>
      </c>
      <c r="AR229" s="22" t="s">
        <v>175</v>
      </c>
      <c r="AT229" s="22" t="s">
        <v>170</v>
      </c>
      <c r="AU229" s="22" t="s">
        <v>87</v>
      </c>
      <c r="AY229" s="22" t="s">
        <v>168</v>
      </c>
      <c r="BE229" s="202">
        <f>IF(N229="základní",J229,0)</f>
        <v>0</v>
      </c>
      <c r="BF229" s="202">
        <f>IF(N229="snížená",J229,0)</f>
        <v>0</v>
      </c>
      <c r="BG229" s="202">
        <f>IF(N229="zákl. přenesená",J229,0)</f>
        <v>0</v>
      </c>
      <c r="BH229" s="202">
        <f>IF(N229="sníž. přenesená",J229,0)</f>
        <v>0</v>
      </c>
      <c r="BI229" s="202">
        <f>IF(N229="nulová",J229,0)</f>
        <v>0</v>
      </c>
      <c r="BJ229" s="22" t="s">
        <v>24</v>
      </c>
      <c r="BK229" s="202">
        <f>ROUND(I229*H229,2)</f>
        <v>0</v>
      </c>
      <c r="BL229" s="22" t="s">
        <v>175</v>
      </c>
      <c r="BM229" s="22" t="s">
        <v>381</v>
      </c>
    </row>
    <row r="230" spans="2:65" s="11" customFormat="1" ht="13.5">
      <c r="B230" s="203"/>
      <c r="C230" s="204"/>
      <c r="D230" s="205" t="s">
        <v>177</v>
      </c>
      <c r="E230" s="206" t="s">
        <v>22</v>
      </c>
      <c r="F230" s="207" t="s">
        <v>382</v>
      </c>
      <c r="G230" s="204"/>
      <c r="H230" s="208" t="s">
        <v>22</v>
      </c>
      <c r="I230" s="209"/>
      <c r="J230" s="204"/>
      <c r="K230" s="204"/>
      <c r="L230" s="210"/>
      <c r="M230" s="211"/>
      <c r="N230" s="212"/>
      <c r="O230" s="212"/>
      <c r="P230" s="212"/>
      <c r="Q230" s="212"/>
      <c r="R230" s="212"/>
      <c r="S230" s="212"/>
      <c r="T230" s="213"/>
      <c r="AT230" s="214" t="s">
        <v>177</v>
      </c>
      <c r="AU230" s="214" t="s">
        <v>87</v>
      </c>
      <c r="AV230" s="11" t="s">
        <v>24</v>
      </c>
      <c r="AW230" s="11" t="s">
        <v>41</v>
      </c>
      <c r="AX230" s="11" t="s">
        <v>78</v>
      </c>
      <c r="AY230" s="214" t="s">
        <v>168</v>
      </c>
    </row>
    <row r="231" spans="2:65" s="12" customFormat="1" ht="13.5">
      <c r="B231" s="215"/>
      <c r="C231" s="216"/>
      <c r="D231" s="205" t="s">
        <v>177</v>
      </c>
      <c r="E231" s="227" t="s">
        <v>22</v>
      </c>
      <c r="F231" s="228" t="s">
        <v>383</v>
      </c>
      <c r="G231" s="216"/>
      <c r="H231" s="229">
        <v>0.35</v>
      </c>
      <c r="I231" s="221"/>
      <c r="J231" s="216"/>
      <c r="K231" s="216"/>
      <c r="L231" s="222"/>
      <c r="M231" s="223"/>
      <c r="N231" s="224"/>
      <c r="O231" s="224"/>
      <c r="P231" s="224"/>
      <c r="Q231" s="224"/>
      <c r="R231" s="224"/>
      <c r="S231" s="224"/>
      <c r="T231" s="225"/>
      <c r="AT231" s="226" t="s">
        <v>177</v>
      </c>
      <c r="AU231" s="226" t="s">
        <v>87</v>
      </c>
      <c r="AV231" s="12" t="s">
        <v>87</v>
      </c>
      <c r="AW231" s="12" t="s">
        <v>41</v>
      </c>
      <c r="AX231" s="12" t="s">
        <v>78</v>
      </c>
      <c r="AY231" s="226" t="s">
        <v>168</v>
      </c>
    </row>
    <row r="232" spans="2:65" s="12" customFormat="1" ht="13.5">
      <c r="B232" s="215"/>
      <c r="C232" s="216"/>
      <c r="D232" s="205" t="s">
        <v>177</v>
      </c>
      <c r="E232" s="227" t="s">
        <v>22</v>
      </c>
      <c r="F232" s="228" t="s">
        <v>384</v>
      </c>
      <c r="G232" s="216"/>
      <c r="H232" s="229">
        <v>0.28199999999999997</v>
      </c>
      <c r="I232" s="221"/>
      <c r="J232" s="216"/>
      <c r="K232" s="216"/>
      <c r="L232" s="222"/>
      <c r="M232" s="223"/>
      <c r="N232" s="224"/>
      <c r="O232" s="224"/>
      <c r="P232" s="224"/>
      <c r="Q232" s="224"/>
      <c r="R232" s="224"/>
      <c r="S232" s="224"/>
      <c r="T232" s="225"/>
      <c r="AT232" s="226" t="s">
        <v>177</v>
      </c>
      <c r="AU232" s="226" t="s">
        <v>87</v>
      </c>
      <c r="AV232" s="12" t="s">
        <v>87</v>
      </c>
      <c r="AW232" s="12" t="s">
        <v>41</v>
      </c>
      <c r="AX232" s="12" t="s">
        <v>78</v>
      </c>
      <c r="AY232" s="226" t="s">
        <v>168</v>
      </c>
    </row>
    <row r="233" spans="2:65" s="12" customFormat="1" ht="13.5">
      <c r="B233" s="215"/>
      <c r="C233" s="216"/>
      <c r="D233" s="205" t="s">
        <v>177</v>
      </c>
      <c r="E233" s="227" t="s">
        <v>22</v>
      </c>
      <c r="F233" s="228" t="s">
        <v>385</v>
      </c>
      <c r="G233" s="216"/>
      <c r="H233" s="229">
        <v>0.28799999999999998</v>
      </c>
      <c r="I233" s="221"/>
      <c r="J233" s="216"/>
      <c r="K233" s="216"/>
      <c r="L233" s="222"/>
      <c r="M233" s="223"/>
      <c r="N233" s="224"/>
      <c r="O233" s="224"/>
      <c r="P233" s="224"/>
      <c r="Q233" s="224"/>
      <c r="R233" s="224"/>
      <c r="S233" s="224"/>
      <c r="T233" s="225"/>
      <c r="AT233" s="226" t="s">
        <v>177</v>
      </c>
      <c r="AU233" s="226" t="s">
        <v>87</v>
      </c>
      <c r="AV233" s="12" t="s">
        <v>87</v>
      </c>
      <c r="AW233" s="12" t="s">
        <v>41</v>
      </c>
      <c r="AX233" s="12" t="s">
        <v>78</v>
      </c>
      <c r="AY233" s="226" t="s">
        <v>168</v>
      </c>
    </row>
    <row r="234" spans="2:65" s="11" customFormat="1" ht="13.5">
      <c r="B234" s="203"/>
      <c r="C234" s="204"/>
      <c r="D234" s="205" t="s">
        <v>177</v>
      </c>
      <c r="E234" s="206" t="s">
        <v>22</v>
      </c>
      <c r="F234" s="207" t="s">
        <v>386</v>
      </c>
      <c r="G234" s="204"/>
      <c r="H234" s="208" t="s">
        <v>22</v>
      </c>
      <c r="I234" s="209"/>
      <c r="J234" s="204"/>
      <c r="K234" s="204"/>
      <c r="L234" s="210"/>
      <c r="M234" s="211"/>
      <c r="N234" s="212"/>
      <c r="O234" s="212"/>
      <c r="P234" s="212"/>
      <c r="Q234" s="212"/>
      <c r="R234" s="212"/>
      <c r="S234" s="212"/>
      <c r="T234" s="213"/>
      <c r="AT234" s="214" t="s">
        <v>177</v>
      </c>
      <c r="AU234" s="214" t="s">
        <v>87</v>
      </c>
      <c r="AV234" s="11" t="s">
        <v>24</v>
      </c>
      <c r="AW234" s="11" t="s">
        <v>41</v>
      </c>
      <c r="AX234" s="11" t="s">
        <v>78</v>
      </c>
      <c r="AY234" s="214" t="s">
        <v>168</v>
      </c>
    </row>
    <row r="235" spans="2:65" s="12" customFormat="1" ht="13.5">
      <c r="B235" s="215"/>
      <c r="C235" s="216"/>
      <c r="D235" s="205" t="s">
        <v>177</v>
      </c>
      <c r="E235" s="227" t="s">
        <v>22</v>
      </c>
      <c r="F235" s="228" t="s">
        <v>387</v>
      </c>
      <c r="G235" s="216"/>
      <c r="H235" s="229">
        <v>0.193</v>
      </c>
      <c r="I235" s="221"/>
      <c r="J235" s="216"/>
      <c r="K235" s="216"/>
      <c r="L235" s="222"/>
      <c r="M235" s="223"/>
      <c r="N235" s="224"/>
      <c r="O235" s="224"/>
      <c r="P235" s="224"/>
      <c r="Q235" s="224"/>
      <c r="R235" s="224"/>
      <c r="S235" s="224"/>
      <c r="T235" s="225"/>
      <c r="AT235" s="226" t="s">
        <v>177</v>
      </c>
      <c r="AU235" s="226" t="s">
        <v>87</v>
      </c>
      <c r="AV235" s="12" t="s">
        <v>87</v>
      </c>
      <c r="AW235" s="12" t="s">
        <v>41</v>
      </c>
      <c r="AX235" s="12" t="s">
        <v>78</v>
      </c>
      <c r="AY235" s="226" t="s">
        <v>168</v>
      </c>
    </row>
    <row r="236" spans="2:65" s="12" customFormat="1" ht="13.5">
      <c r="B236" s="215"/>
      <c r="C236" s="216"/>
      <c r="D236" s="205" t="s">
        <v>177</v>
      </c>
      <c r="E236" s="227" t="s">
        <v>22</v>
      </c>
      <c r="F236" s="228" t="s">
        <v>388</v>
      </c>
      <c r="G236" s="216"/>
      <c r="H236" s="229">
        <v>0.46100000000000002</v>
      </c>
      <c r="I236" s="221"/>
      <c r="J236" s="216"/>
      <c r="K236" s="216"/>
      <c r="L236" s="222"/>
      <c r="M236" s="223"/>
      <c r="N236" s="224"/>
      <c r="O236" s="224"/>
      <c r="P236" s="224"/>
      <c r="Q236" s="224"/>
      <c r="R236" s="224"/>
      <c r="S236" s="224"/>
      <c r="T236" s="225"/>
      <c r="AT236" s="226" t="s">
        <v>177</v>
      </c>
      <c r="AU236" s="226" t="s">
        <v>87</v>
      </c>
      <c r="AV236" s="12" t="s">
        <v>87</v>
      </c>
      <c r="AW236" s="12" t="s">
        <v>41</v>
      </c>
      <c r="AX236" s="12" t="s">
        <v>78</v>
      </c>
      <c r="AY236" s="226" t="s">
        <v>168</v>
      </c>
    </row>
    <row r="237" spans="2:65" s="12" customFormat="1" ht="13.5">
      <c r="B237" s="215"/>
      <c r="C237" s="216"/>
      <c r="D237" s="205" t="s">
        <v>177</v>
      </c>
      <c r="E237" s="227" t="s">
        <v>22</v>
      </c>
      <c r="F237" s="228" t="s">
        <v>389</v>
      </c>
      <c r="G237" s="216"/>
      <c r="H237" s="229">
        <v>7.6999999999999999E-2</v>
      </c>
      <c r="I237" s="221"/>
      <c r="J237" s="216"/>
      <c r="K237" s="216"/>
      <c r="L237" s="222"/>
      <c r="M237" s="223"/>
      <c r="N237" s="224"/>
      <c r="O237" s="224"/>
      <c r="P237" s="224"/>
      <c r="Q237" s="224"/>
      <c r="R237" s="224"/>
      <c r="S237" s="224"/>
      <c r="T237" s="225"/>
      <c r="AT237" s="226" t="s">
        <v>177</v>
      </c>
      <c r="AU237" s="226" t="s">
        <v>87</v>
      </c>
      <c r="AV237" s="12" t="s">
        <v>87</v>
      </c>
      <c r="AW237" s="12" t="s">
        <v>41</v>
      </c>
      <c r="AX237" s="12" t="s">
        <v>78</v>
      </c>
      <c r="AY237" s="226" t="s">
        <v>168</v>
      </c>
    </row>
    <row r="238" spans="2:65" s="12" customFormat="1" ht="13.5">
      <c r="B238" s="215"/>
      <c r="C238" s="216"/>
      <c r="D238" s="217" t="s">
        <v>177</v>
      </c>
      <c r="E238" s="218" t="s">
        <v>22</v>
      </c>
      <c r="F238" s="219" t="s">
        <v>390</v>
      </c>
      <c r="G238" s="216"/>
      <c r="H238" s="220">
        <v>6.2E-2</v>
      </c>
      <c r="I238" s="221"/>
      <c r="J238" s="216"/>
      <c r="K238" s="216"/>
      <c r="L238" s="222"/>
      <c r="M238" s="223"/>
      <c r="N238" s="224"/>
      <c r="O238" s="224"/>
      <c r="P238" s="224"/>
      <c r="Q238" s="224"/>
      <c r="R238" s="224"/>
      <c r="S238" s="224"/>
      <c r="T238" s="225"/>
      <c r="AT238" s="226" t="s">
        <v>177</v>
      </c>
      <c r="AU238" s="226" t="s">
        <v>87</v>
      </c>
      <c r="AV238" s="12" t="s">
        <v>87</v>
      </c>
      <c r="AW238" s="12" t="s">
        <v>41</v>
      </c>
      <c r="AX238" s="12" t="s">
        <v>78</v>
      </c>
      <c r="AY238" s="226" t="s">
        <v>168</v>
      </c>
    </row>
    <row r="239" spans="2:65" s="1" customFormat="1" ht="22.5" customHeight="1">
      <c r="B239" s="39"/>
      <c r="C239" s="230" t="s">
        <v>391</v>
      </c>
      <c r="D239" s="230" t="s">
        <v>234</v>
      </c>
      <c r="E239" s="231" t="s">
        <v>392</v>
      </c>
      <c r="F239" s="232" t="s">
        <v>393</v>
      </c>
      <c r="G239" s="233" t="s">
        <v>218</v>
      </c>
      <c r="H239" s="234">
        <v>0.85599999999999998</v>
      </c>
      <c r="I239" s="235"/>
      <c r="J239" s="236">
        <f>ROUND(I239*H239,2)</f>
        <v>0</v>
      </c>
      <c r="K239" s="232" t="s">
        <v>174</v>
      </c>
      <c r="L239" s="237"/>
      <c r="M239" s="238" t="s">
        <v>22</v>
      </c>
      <c r="N239" s="239" t="s">
        <v>49</v>
      </c>
      <c r="O239" s="40"/>
      <c r="P239" s="200">
        <f>O239*H239</f>
        <v>0</v>
      </c>
      <c r="Q239" s="200">
        <v>1</v>
      </c>
      <c r="R239" s="200">
        <f>Q239*H239</f>
        <v>0.85599999999999998</v>
      </c>
      <c r="S239" s="200">
        <v>0</v>
      </c>
      <c r="T239" s="201">
        <f>S239*H239</f>
        <v>0</v>
      </c>
      <c r="AR239" s="22" t="s">
        <v>208</v>
      </c>
      <c r="AT239" s="22" t="s">
        <v>234</v>
      </c>
      <c r="AU239" s="22" t="s">
        <v>87</v>
      </c>
      <c r="AY239" s="22" t="s">
        <v>168</v>
      </c>
      <c r="BE239" s="202">
        <f>IF(N239="základní",J239,0)</f>
        <v>0</v>
      </c>
      <c r="BF239" s="202">
        <f>IF(N239="snížená",J239,0)</f>
        <v>0</v>
      </c>
      <c r="BG239" s="202">
        <f>IF(N239="zákl. přenesená",J239,0)</f>
        <v>0</v>
      </c>
      <c r="BH239" s="202">
        <f>IF(N239="sníž. přenesená",J239,0)</f>
        <v>0</v>
      </c>
      <c r="BI239" s="202">
        <f>IF(N239="nulová",J239,0)</f>
        <v>0</v>
      </c>
      <c r="BJ239" s="22" t="s">
        <v>24</v>
      </c>
      <c r="BK239" s="202">
        <f>ROUND(I239*H239,2)</f>
        <v>0</v>
      </c>
      <c r="BL239" s="22" t="s">
        <v>175</v>
      </c>
      <c r="BM239" s="22" t="s">
        <v>394</v>
      </c>
    </row>
    <row r="240" spans="2:65" s="1" customFormat="1" ht="27">
      <c r="B240" s="39"/>
      <c r="C240" s="61"/>
      <c r="D240" s="205" t="s">
        <v>369</v>
      </c>
      <c r="E240" s="61"/>
      <c r="F240" s="240" t="s">
        <v>395</v>
      </c>
      <c r="G240" s="61"/>
      <c r="H240" s="61"/>
      <c r="I240" s="161"/>
      <c r="J240" s="61"/>
      <c r="K240" s="61"/>
      <c r="L240" s="59"/>
      <c r="M240" s="241"/>
      <c r="N240" s="40"/>
      <c r="O240" s="40"/>
      <c r="P240" s="40"/>
      <c r="Q240" s="40"/>
      <c r="R240" s="40"/>
      <c r="S240" s="40"/>
      <c r="T240" s="76"/>
      <c r="AT240" s="22" t="s">
        <v>369</v>
      </c>
      <c r="AU240" s="22" t="s">
        <v>87</v>
      </c>
    </row>
    <row r="241" spans="2:65" s="12" customFormat="1" ht="13.5">
      <c r="B241" s="215"/>
      <c r="C241" s="216"/>
      <c r="D241" s="217" t="s">
        <v>177</v>
      </c>
      <c r="E241" s="216"/>
      <c r="F241" s="219" t="s">
        <v>396</v>
      </c>
      <c r="G241" s="216"/>
      <c r="H241" s="220">
        <v>0.85599999999999998</v>
      </c>
      <c r="I241" s="221"/>
      <c r="J241" s="216"/>
      <c r="K241" s="216"/>
      <c r="L241" s="222"/>
      <c r="M241" s="223"/>
      <c r="N241" s="224"/>
      <c r="O241" s="224"/>
      <c r="P241" s="224"/>
      <c r="Q241" s="224"/>
      <c r="R241" s="224"/>
      <c r="S241" s="224"/>
      <c r="T241" s="225"/>
      <c r="AT241" s="226" t="s">
        <v>177</v>
      </c>
      <c r="AU241" s="226" t="s">
        <v>87</v>
      </c>
      <c r="AV241" s="12" t="s">
        <v>87</v>
      </c>
      <c r="AW241" s="12" t="s">
        <v>6</v>
      </c>
      <c r="AX241" s="12" t="s">
        <v>24</v>
      </c>
      <c r="AY241" s="226" t="s">
        <v>168</v>
      </c>
    </row>
    <row r="242" spans="2:65" s="1" customFormat="1" ht="22.5" customHeight="1">
      <c r="B242" s="39"/>
      <c r="C242" s="230" t="s">
        <v>397</v>
      </c>
      <c r="D242" s="230" t="s">
        <v>234</v>
      </c>
      <c r="E242" s="231" t="s">
        <v>398</v>
      </c>
      <c r="F242" s="232" t="s">
        <v>399</v>
      </c>
      <c r="G242" s="233" t="s">
        <v>218</v>
      </c>
      <c r="H242" s="234">
        <v>0.99399999999999999</v>
      </c>
      <c r="I242" s="235"/>
      <c r="J242" s="236">
        <f>ROUND(I242*H242,2)</f>
        <v>0</v>
      </c>
      <c r="K242" s="232" t="s">
        <v>174</v>
      </c>
      <c r="L242" s="237"/>
      <c r="M242" s="238" t="s">
        <v>22</v>
      </c>
      <c r="N242" s="239" t="s">
        <v>49</v>
      </c>
      <c r="O242" s="40"/>
      <c r="P242" s="200">
        <f>O242*H242</f>
        <v>0</v>
      </c>
      <c r="Q242" s="200">
        <v>1</v>
      </c>
      <c r="R242" s="200">
        <f>Q242*H242</f>
        <v>0.99399999999999999</v>
      </c>
      <c r="S242" s="200">
        <v>0</v>
      </c>
      <c r="T242" s="201">
        <f>S242*H242</f>
        <v>0</v>
      </c>
      <c r="AR242" s="22" t="s">
        <v>208</v>
      </c>
      <c r="AT242" s="22" t="s">
        <v>234</v>
      </c>
      <c r="AU242" s="22" t="s">
        <v>87</v>
      </c>
      <c r="AY242" s="22" t="s">
        <v>168</v>
      </c>
      <c r="BE242" s="202">
        <f>IF(N242="základní",J242,0)</f>
        <v>0</v>
      </c>
      <c r="BF242" s="202">
        <f>IF(N242="snížená",J242,0)</f>
        <v>0</v>
      </c>
      <c r="BG242" s="202">
        <f>IF(N242="zákl. přenesená",J242,0)</f>
        <v>0</v>
      </c>
      <c r="BH242" s="202">
        <f>IF(N242="sníž. přenesená",J242,0)</f>
        <v>0</v>
      </c>
      <c r="BI242" s="202">
        <f>IF(N242="nulová",J242,0)</f>
        <v>0</v>
      </c>
      <c r="BJ242" s="22" t="s">
        <v>24</v>
      </c>
      <c r="BK242" s="202">
        <f>ROUND(I242*H242,2)</f>
        <v>0</v>
      </c>
      <c r="BL242" s="22" t="s">
        <v>175</v>
      </c>
      <c r="BM242" s="22" t="s">
        <v>400</v>
      </c>
    </row>
    <row r="243" spans="2:65" s="1" customFormat="1" ht="27">
      <c r="B243" s="39"/>
      <c r="C243" s="61"/>
      <c r="D243" s="205" t="s">
        <v>369</v>
      </c>
      <c r="E243" s="61"/>
      <c r="F243" s="240" t="s">
        <v>401</v>
      </c>
      <c r="G243" s="61"/>
      <c r="H243" s="61"/>
      <c r="I243" s="161"/>
      <c r="J243" s="61"/>
      <c r="K243" s="61"/>
      <c r="L243" s="59"/>
      <c r="M243" s="241"/>
      <c r="N243" s="40"/>
      <c r="O243" s="40"/>
      <c r="P243" s="40"/>
      <c r="Q243" s="40"/>
      <c r="R243" s="40"/>
      <c r="S243" s="40"/>
      <c r="T243" s="76"/>
      <c r="AT243" s="22" t="s">
        <v>369</v>
      </c>
      <c r="AU243" s="22" t="s">
        <v>87</v>
      </c>
    </row>
    <row r="244" spans="2:65" s="12" customFormat="1" ht="13.5">
      <c r="B244" s="215"/>
      <c r="C244" s="216"/>
      <c r="D244" s="217" t="s">
        <v>177</v>
      </c>
      <c r="E244" s="216"/>
      <c r="F244" s="219" t="s">
        <v>402</v>
      </c>
      <c r="G244" s="216"/>
      <c r="H244" s="220">
        <v>0.99399999999999999</v>
      </c>
      <c r="I244" s="221"/>
      <c r="J244" s="216"/>
      <c r="K244" s="216"/>
      <c r="L244" s="222"/>
      <c r="M244" s="223"/>
      <c r="N244" s="224"/>
      <c r="O244" s="224"/>
      <c r="P244" s="224"/>
      <c r="Q244" s="224"/>
      <c r="R244" s="224"/>
      <c r="S244" s="224"/>
      <c r="T244" s="225"/>
      <c r="AT244" s="226" t="s">
        <v>177</v>
      </c>
      <c r="AU244" s="226" t="s">
        <v>87</v>
      </c>
      <c r="AV244" s="12" t="s">
        <v>87</v>
      </c>
      <c r="AW244" s="12" t="s">
        <v>6</v>
      </c>
      <c r="AX244" s="12" t="s">
        <v>24</v>
      </c>
      <c r="AY244" s="226" t="s">
        <v>168</v>
      </c>
    </row>
    <row r="245" spans="2:65" s="1" customFormat="1" ht="31.5" customHeight="1">
      <c r="B245" s="39"/>
      <c r="C245" s="191" t="s">
        <v>403</v>
      </c>
      <c r="D245" s="191" t="s">
        <v>170</v>
      </c>
      <c r="E245" s="192" t="s">
        <v>404</v>
      </c>
      <c r="F245" s="193" t="s">
        <v>405</v>
      </c>
      <c r="G245" s="194" t="s">
        <v>186</v>
      </c>
      <c r="H245" s="195">
        <v>18.994</v>
      </c>
      <c r="I245" s="196"/>
      <c r="J245" s="197">
        <f>ROUND(I245*H245,2)</f>
        <v>0</v>
      </c>
      <c r="K245" s="193" t="s">
        <v>174</v>
      </c>
      <c r="L245" s="59"/>
      <c r="M245" s="198" t="s">
        <v>22</v>
      </c>
      <c r="N245" s="199" t="s">
        <v>49</v>
      </c>
      <c r="O245" s="40"/>
      <c r="P245" s="200">
        <f>O245*H245</f>
        <v>0</v>
      </c>
      <c r="Q245" s="200">
        <v>0.60060000000000002</v>
      </c>
      <c r="R245" s="200">
        <f>Q245*H245</f>
        <v>11.407796400000001</v>
      </c>
      <c r="S245" s="200">
        <v>0</v>
      </c>
      <c r="T245" s="201">
        <f>S245*H245</f>
        <v>0</v>
      </c>
      <c r="AR245" s="22" t="s">
        <v>175</v>
      </c>
      <c r="AT245" s="22" t="s">
        <v>170</v>
      </c>
      <c r="AU245" s="22" t="s">
        <v>87</v>
      </c>
      <c r="AY245" s="22" t="s">
        <v>168</v>
      </c>
      <c r="BE245" s="202">
        <f>IF(N245="základní",J245,0)</f>
        <v>0</v>
      </c>
      <c r="BF245" s="202">
        <f>IF(N245="snížená",J245,0)</f>
        <v>0</v>
      </c>
      <c r="BG245" s="202">
        <f>IF(N245="zákl. přenesená",J245,0)</f>
        <v>0</v>
      </c>
      <c r="BH245" s="202">
        <f>IF(N245="sníž. přenesená",J245,0)</f>
        <v>0</v>
      </c>
      <c r="BI245" s="202">
        <f>IF(N245="nulová",J245,0)</f>
        <v>0</v>
      </c>
      <c r="BJ245" s="22" t="s">
        <v>24</v>
      </c>
      <c r="BK245" s="202">
        <f>ROUND(I245*H245,2)</f>
        <v>0</v>
      </c>
      <c r="BL245" s="22" t="s">
        <v>175</v>
      </c>
      <c r="BM245" s="22" t="s">
        <v>406</v>
      </c>
    </row>
    <row r="246" spans="2:65" s="11" customFormat="1" ht="13.5">
      <c r="B246" s="203"/>
      <c r="C246" s="204"/>
      <c r="D246" s="205" t="s">
        <v>177</v>
      </c>
      <c r="E246" s="206" t="s">
        <v>22</v>
      </c>
      <c r="F246" s="207" t="s">
        <v>310</v>
      </c>
      <c r="G246" s="204"/>
      <c r="H246" s="208" t="s">
        <v>22</v>
      </c>
      <c r="I246" s="209"/>
      <c r="J246" s="204"/>
      <c r="K246" s="204"/>
      <c r="L246" s="210"/>
      <c r="M246" s="211"/>
      <c r="N246" s="212"/>
      <c r="O246" s="212"/>
      <c r="P246" s="212"/>
      <c r="Q246" s="212"/>
      <c r="R246" s="212"/>
      <c r="S246" s="212"/>
      <c r="T246" s="213"/>
      <c r="AT246" s="214" t="s">
        <v>177</v>
      </c>
      <c r="AU246" s="214" t="s">
        <v>87</v>
      </c>
      <c r="AV246" s="11" t="s">
        <v>24</v>
      </c>
      <c r="AW246" s="11" t="s">
        <v>41</v>
      </c>
      <c r="AX246" s="11" t="s">
        <v>78</v>
      </c>
      <c r="AY246" s="214" t="s">
        <v>168</v>
      </c>
    </row>
    <row r="247" spans="2:65" s="12" customFormat="1" ht="13.5">
      <c r="B247" s="215"/>
      <c r="C247" s="216"/>
      <c r="D247" s="205" t="s">
        <v>177</v>
      </c>
      <c r="E247" s="227" t="s">
        <v>22</v>
      </c>
      <c r="F247" s="228" t="s">
        <v>407</v>
      </c>
      <c r="G247" s="216"/>
      <c r="H247" s="229">
        <v>14.108000000000001</v>
      </c>
      <c r="I247" s="221"/>
      <c r="J247" s="216"/>
      <c r="K247" s="216"/>
      <c r="L247" s="222"/>
      <c r="M247" s="223"/>
      <c r="N247" s="224"/>
      <c r="O247" s="224"/>
      <c r="P247" s="224"/>
      <c r="Q247" s="224"/>
      <c r="R247" s="224"/>
      <c r="S247" s="224"/>
      <c r="T247" s="225"/>
      <c r="AT247" s="226" t="s">
        <v>177</v>
      </c>
      <c r="AU247" s="226" t="s">
        <v>87</v>
      </c>
      <c r="AV247" s="12" t="s">
        <v>87</v>
      </c>
      <c r="AW247" s="12" t="s">
        <v>41</v>
      </c>
      <c r="AX247" s="12" t="s">
        <v>78</v>
      </c>
      <c r="AY247" s="226" t="s">
        <v>168</v>
      </c>
    </row>
    <row r="248" spans="2:65" s="12" customFormat="1" ht="13.5">
      <c r="B248" s="215"/>
      <c r="C248" s="216"/>
      <c r="D248" s="205" t="s">
        <v>177</v>
      </c>
      <c r="E248" s="227" t="s">
        <v>22</v>
      </c>
      <c r="F248" s="228" t="s">
        <v>408</v>
      </c>
      <c r="G248" s="216"/>
      <c r="H248" s="229">
        <v>0.90600000000000003</v>
      </c>
      <c r="I248" s="221"/>
      <c r="J248" s="216"/>
      <c r="K248" s="216"/>
      <c r="L248" s="222"/>
      <c r="M248" s="223"/>
      <c r="N248" s="224"/>
      <c r="O248" s="224"/>
      <c r="P248" s="224"/>
      <c r="Q248" s="224"/>
      <c r="R248" s="224"/>
      <c r="S248" s="224"/>
      <c r="T248" s="225"/>
      <c r="AT248" s="226" t="s">
        <v>177</v>
      </c>
      <c r="AU248" s="226" t="s">
        <v>87</v>
      </c>
      <c r="AV248" s="12" t="s">
        <v>87</v>
      </c>
      <c r="AW248" s="12" t="s">
        <v>41</v>
      </c>
      <c r="AX248" s="12" t="s">
        <v>78</v>
      </c>
      <c r="AY248" s="226" t="s">
        <v>168</v>
      </c>
    </row>
    <row r="249" spans="2:65" s="12" customFormat="1" ht="13.5">
      <c r="B249" s="215"/>
      <c r="C249" s="216"/>
      <c r="D249" s="205" t="s">
        <v>177</v>
      </c>
      <c r="E249" s="227" t="s">
        <v>22</v>
      </c>
      <c r="F249" s="228" t="s">
        <v>409</v>
      </c>
      <c r="G249" s="216"/>
      <c r="H249" s="229">
        <v>1.901</v>
      </c>
      <c r="I249" s="221"/>
      <c r="J249" s="216"/>
      <c r="K249" s="216"/>
      <c r="L249" s="222"/>
      <c r="M249" s="223"/>
      <c r="N249" s="224"/>
      <c r="O249" s="224"/>
      <c r="P249" s="224"/>
      <c r="Q249" s="224"/>
      <c r="R249" s="224"/>
      <c r="S249" s="224"/>
      <c r="T249" s="225"/>
      <c r="AT249" s="226" t="s">
        <v>177</v>
      </c>
      <c r="AU249" s="226" t="s">
        <v>87</v>
      </c>
      <c r="AV249" s="12" t="s">
        <v>87</v>
      </c>
      <c r="AW249" s="12" t="s">
        <v>41</v>
      </c>
      <c r="AX249" s="12" t="s">
        <v>78</v>
      </c>
      <c r="AY249" s="226" t="s">
        <v>168</v>
      </c>
    </row>
    <row r="250" spans="2:65" s="12" customFormat="1" ht="13.5">
      <c r="B250" s="215"/>
      <c r="C250" s="216"/>
      <c r="D250" s="217" t="s">
        <v>177</v>
      </c>
      <c r="E250" s="218" t="s">
        <v>22</v>
      </c>
      <c r="F250" s="219" t="s">
        <v>410</v>
      </c>
      <c r="G250" s="216"/>
      <c r="H250" s="220">
        <v>2.0790000000000002</v>
      </c>
      <c r="I250" s="221"/>
      <c r="J250" s="216"/>
      <c r="K250" s="216"/>
      <c r="L250" s="222"/>
      <c r="M250" s="223"/>
      <c r="N250" s="224"/>
      <c r="O250" s="224"/>
      <c r="P250" s="224"/>
      <c r="Q250" s="224"/>
      <c r="R250" s="224"/>
      <c r="S250" s="224"/>
      <c r="T250" s="225"/>
      <c r="AT250" s="226" t="s">
        <v>177</v>
      </c>
      <c r="AU250" s="226" t="s">
        <v>87</v>
      </c>
      <c r="AV250" s="12" t="s">
        <v>87</v>
      </c>
      <c r="AW250" s="12" t="s">
        <v>41</v>
      </c>
      <c r="AX250" s="12" t="s">
        <v>78</v>
      </c>
      <c r="AY250" s="226" t="s">
        <v>168</v>
      </c>
    </row>
    <row r="251" spans="2:65" s="1" customFormat="1" ht="44.25" customHeight="1">
      <c r="B251" s="39"/>
      <c r="C251" s="191" t="s">
        <v>411</v>
      </c>
      <c r="D251" s="191" t="s">
        <v>170</v>
      </c>
      <c r="E251" s="192" t="s">
        <v>412</v>
      </c>
      <c r="F251" s="193" t="s">
        <v>413</v>
      </c>
      <c r="G251" s="194" t="s">
        <v>173</v>
      </c>
      <c r="H251" s="195">
        <v>29.948</v>
      </c>
      <c r="I251" s="196"/>
      <c r="J251" s="197">
        <f>ROUND(I251*H251,2)</f>
        <v>0</v>
      </c>
      <c r="K251" s="193" t="s">
        <v>174</v>
      </c>
      <c r="L251" s="59"/>
      <c r="M251" s="198" t="s">
        <v>22</v>
      </c>
      <c r="N251" s="199" t="s">
        <v>49</v>
      </c>
      <c r="O251" s="40"/>
      <c r="P251" s="200">
        <f>O251*H251</f>
        <v>0</v>
      </c>
      <c r="Q251" s="200">
        <v>6.9819999999999993E-2</v>
      </c>
      <c r="R251" s="200">
        <f>Q251*H251</f>
        <v>2.0909693599999999</v>
      </c>
      <c r="S251" s="200">
        <v>0</v>
      </c>
      <c r="T251" s="201">
        <f>S251*H251</f>
        <v>0</v>
      </c>
      <c r="AR251" s="22" t="s">
        <v>175</v>
      </c>
      <c r="AT251" s="22" t="s">
        <v>170</v>
      </c>
      <c r="AU251" s="22" t="s">
        <v>87</v>
      </c>
      <c r="AY251" s="22" t="s">
        <v>168</v>
      </c>
      <c r="BE251" s="202">
        <f>IF(N251="základní",J251,0)</f>
        <v>0</v>
      </c>
      <c r="BF251" s="202">
        <f>IF(N251="snížená",J251,0)</f>
        <v>0</v>
      </c>
      <c r="BG251" s="202">
        <f>IF(N251="zákl. přenesená",J251,0)</f>
        <v>0</v>
      </c>
      <c r="BH251" s="202">
        <f>IF(N251="sníž. přenesená",J251,0)</f>
        <v>0</v>
      </c>
      <c r="BI251" s="202">
        <f>IF(N251="nulová",J251,0)</f>
        <v>0</v>
      </c>
      <c r="BJ251" s="22" t="s">
        <v>24</v>
      </c>
      <c r="BK251" s="202">
        <f>ROUND(I251*H251,2)</f>
        <v>0</v>
      </c>
      <c r="BL251" s="22" t="s">
        <v>175</v>
      </c>
      <c r="BM251" s="22" t="s">
        <v>414</v>
      </c>
    </row>
    <row r="252" spans="2:65" s="11" customFormat="1" ht="13.5">
      <c r="B252" s="203"/>
      <c r="C252" s="204"/>
      <c r="D252" s="205" t="s">
        <v>177</v>
      </c>
      <c r="E252" s="206" t="s">
        <v>22</v>
      </c>
      <c r="F252" s="207" t="s">
        <v>415</v>
      </c>
      <c r="G252" s="204"/>
      <c r="H252" s="208" t="s">
        <v>22</v>
      </c>
      <c r="I252" s="209"/>
      <c r="J252" s="204"/>
      <c r="K252" s="204"/>
      <c r="L252" s="210"/>
      <c r="M252" s="211"/>
      <c r="N252" s="212"/>
      <c r="O252" s="212"/>
      <c r="P252" s="212"/>
      <c r="Q252" s="212"/>
      <c r="R252" s="212"/>
      <c r="S252" s="212"/>
      <c r="T252" s="213"/>
      <c r="AT252" s="214" t="s">
        <v>177</v>
      </c>
      <c r="AU252" s="214" t="s">
        <v>87</v>
      </c>
      <c r="AV252" s="11" t="s">
        <v>24</v>
      </c>
      <c r="AW252" s="11" t="s">
        <v>41</v>
      </c>
      <c r="AX252" s="11" t="s">
        <v>78</v>
      </c>
      <c r="AY252" s="214" t="s">
        <v>168</v>
      </c>
    </row>
    <row r="253" spans="2:65" s="12" customFormat="1" ht="13.5">
      <c r="B253" s="215"/>
      <c r="C253" s="216"/>
      <c r="D253" s="205" t="s">
        <v>177</v>
      </c>
      <c r="E253" s="227" t="s">
        <v>22</v>
      </c>
      <c r="F253" s="228" t="s">
        <v>416</v>
      </c>
      <c r="G253" s="216"/>
      <c r="H253" s="229">
        <v>13.14</v>
      </c>
      <c r="I253" s="221"/>
      <c r="J253" s="216"/>
      <c r="K253" s="216"/>
      <c r="L253" s="222"/>
      <c r="M253" s="223"/>
      <c r="N253" s="224"/>
      <c r="O253" s="224"/>
      <c r="P253" s="224"/>
      <c r="Q253" s="224"/>
      <c r="R253" s="224"/>
      <c r="S253" s="224"/>
      <c r="T253" s="225"/>
      <c r="AT253" s="226" t="s">
        <v>177</v>
      </c>
      <c r="AU253" s="226" t="s">
        <v>87</v>
      </c>
      <c r="AV253" s="12" t="s">
        <v>87</v>
      </c>
      <c r="AW253" s="12" t="s">
        <v>41</v>
      </c>
      <c r="AX253" s="12" t="s">
        <v>78</v>
      </c>
      <c r="AY253" s="226" t="s">
        <v>168</v>
      </c>
    </row>
    <row r="254" spans="2:65" s="11" customFormat="1" ht="13.5">
      <c r="B254" s="203"/>
      <c r="C254" s="204"/>
      <c r="D254" s="205" t="s">
        <v>177</v>
      </c>
      <c r="E254" s="206" t="s">
        <v>22</v>
      </c>
      <c r="F254" s="207" t="s">
        <v>417</v>
      </c>
      <c r="G254" s="204"/>
      <c r="H254" s="208" t="s">
        <v>22</v>
      </c>
      <c r="I254" s="209"/>
      <c r="J254" s="204"/>
      <c r="K254" s="204"/>
      <c r="L254" s="210"/>
      <c r="M254" s="211"/>
      <c r="N254" s="212"/>
      <c r="O254" s="212"/>
      <c r="P254" s="212"/>
      <c r="Q254" s="212"/>
      <c r="R254" s="212"/>
      <c r="S254" s="212"/>
      <c r="T254" s="213"/>
      <c r="AT254" s="214" t="s">
        <v>177</v>
      </c>
      <c r="AU254" s="214" t="s">
        <v>87</v>
      </c>
      <c r="AV254" s="11" t="s">
        <v>24</v>
      </c>
      <c r="AW254" s="11" t="s">
        <v>41</v>
      </c>
      <c r="AX254" s="11" t="s">
        <v>78</v>
      </c>
      <c r="AY254" s="214" t="s">
        <v>168</v>
      </c>
    </row>
    <row r="255" spans="2:65" s="12" customFormat="1" ht="13.5">
      <c r="B255" s="215"/>
      <c r="C255" s="216"/>
      <c r="D255" s="217" t="s">
        <v>177</v>
      </c>
      <c r="E255" s="218" t="s">
        <v>22</v>
      </c>
      <c r="F255" s="219" t="s">
        <v>418</v>
      </c>
      <c r="G255" s="216"/>
      <c r="H255" s="220">
        <v>16.808</v>
      </c>
      <c r="I255" s="221"/>
      <c r="J255" s="216"/>
      <c r="K255" s="216"/>
      <c r="L255" s="222"/>
      <c r="M255" s="223"/>
      <c r="N255" s="224"/>
      <c r="O255" s="224"/>
      <c r="P255" s="224"/>
      <c r="Q255" s="224"/>
      <c r="R255" s="224"/>
      <c r="S255" s="224"/>
      <c r="T255" s="225"/>
      <c r="AT255" s="226" t="s">
        <v>177</v>
      </c>
      <c r="AU255" s="226" t="s">
        <v>87</v>
      </c>
      <c r="AV255" s="12" t="s">
        <v>87</v>
      </c>
      <c r="AW255" s="12" t="s">
        <v>41</v>
      </c>
      <c r="AX255" s="12" t="s">
        <v>78</v>
      </c>
      <c r="AY255" s="226" t="s">
        <v>168</v>
      </c>
    </row>
    <row r="256" spans="2:65" s="1" customFormat="1" ht="31.5" customHeight="1">
      <c r="B256" s="39"/>
      <c r="C256" s="191" t="s">
        <v>419</v>
      </c>
      <c r="D256" s="191" t="s">
        <v>170</v>
      </c>
      <c r="E256" s="192" t="s">
        <v>420</v>
      </c>
      <c r="F256" s="193" t="s">
        <v>421</v>
      </c>
      <c r="G256" s="194" t="s">
        <v>173</v>
      </c>
      <c r="H256" s="195">
        <v>139.965</v>
      </c>
      <c r="I256" s="196"/>
      <c r="J256" s="197">
        <f>ROUND(I256*H256,2)</f>
        <v>0</v>
      </c>
      <c r="K256" s="193" t="s">
        <v>174</v>
      </c>
      <c r="L256" s="59"/>
      <c r="M256" s="198" t="s">
        <v>22</v>
      </c>
      <c r="N256" s="199" t="s">
        <v>49</v>
      </c>
      <c r="O256" s="40"/>
      <c r="P256" s="200">
        <f>O256*H256</f>
        <v>0</v>
      </c>
      <c r="Q256" s="200">
        <v>0.10421999999999999</v>
      </c>
      <c r="R256" s="200">
        <f>Q256*H256</f>
        <v>14.5871523</v>
      </c>
      <c r="S256" s="200">
        <v>0</v>
      </c>
      <c r="T256" s="201">
        <f>S256*H256</f>
        <v>0</v>
      </c>
      <c r="AR256" s="22" t="s">
        <v>175</v>
      </c>
      <c r="AT256" s="22" t="s">
        <v>170</v>
      </c>
      <c r="AU256" s="22" t="s">
        <v>87</v>
      </c>
      <c r="AY256" s="22" t="s">
        <v>168</v>
      </c>
      <c r="BE256" s="202">
        <f>IF(N256="základní",J256,0)</f>
        <v>0</v>
      </c>
      <c r="BF256" s="202">
        <f>IF(N256="snížená",J256,0)</f>
        <v>0</v>
      </c>
      <c r="BG256" s="202">
        <f>IF(N256="zákl. přenesená",J256,0)</f>
        <v>0</v>
      </c>
      <c r="BH256" s="202">
        <f>IF(N256="sníž. přenesená",J256,0)</f>
        <v>0</v>
      </c>
      <c r="BI256" s="202">
        <f>IF(N256="nulová",J256,0)</f>
        <v>0</v>
      </c>
      <c r="BJ256" s="22" t="s">
        <v>24</v>
      </c>
      <c r="BK256" s="202">
        <f>ROUND(I256*H256,2)</f>
        <v>0</v>
      </c>
      <c r="BL256" s="22" t="s">
        <v>175</v>
      </c>
      <c r="BM256" s="22" t="s">
        <v>422</v>
      </c>
    </row>
    <row r="257" spans="2:65" s="12" customFormat="1" ht="13.5">
      <c r="B257" s="215"/>
      <c r="C257" s="216"/>
      <c r="D257" s="205" t="s">
        <v>177</v>
      </c>
      <c r="E257" s="227" t="s">
        <v>22</v>
      </c>
      <c r="F257" s="228" t="s">
        <v>423</v>
      </c>
      <c r="G257" s="216"/>
      <c r="H257" s="229">
        <v>13.244</v>
      </c>
      <c r="I257" s="221"/>
      <c r="J257" s="216"/>
      <c r="K257" s="216"/>
      <c r="L257" s="222"/>
      <c r="M257" s="223"/>
      <c r="N257" s="224"/>
      <c r="O257" s="224"/>
      <c r="P257" s="224"/>
      <c r="Q257" s="224"/>
      <c r="R257" s="224"/>
      <c r="S257" s="224"/>
      <c r="T257" s="225"/>
      <c r="AT257" s="226" t="s">
        <v>177</v>
      </c>
      <c r="AU257" s="226" t="s">
        <v>87</v>
      </c>
      <c r="AV257" s="12" t="s">
        <v>87</v>
      </c>
      <c r="AW257" s="12" t="s">
        <v>41</v>
      </c>
      <c r="AX257" s="12" t="s">
        <v>78</v>
      </c>
      <c r="AY257" s="226" t="s">
        <v>168</v>
      </c>
    </row>
    <row r="258" spans="2:65" s="12" customFormat="1" ht="13.5">
      <c r="B258" s="215"/>
      <c r="C258" s="216"/>
      <c r="D258" s="205" t="s">
        <v>177</v>
      </c>
      <c r="E258" s="227" t="s">
        <v>22</v>
      </c>
      <c r="F258" s="228" t="s">
        <v>424</v>
      </c>
      <c r="G258" s="216"/>
      <c r="H258" s="229">
        <v>25.056999999999999</v>
      </c>
      <c r="I258" s="221"/>
      <c r="J258" s="216"/>
      <c r="K258" s="216"/>
      <c r="L258" s="222"/>
      <c r="M258" s="223"/>
      <c r="N258" s="224"/>
      <c r="O258" s="224"/>
      <c r="P258" s="224"/>
      <c r="Q258" s="224"/>
      <c r="R258" s="224"/>
      <c r="S258" s="224"/>
      <c r="T258" s="225"/>
      <c r="AT258" s="226" t="s">
        <v>177</v>
      </c>
      <c r="AU258" s="226" t="s">
        <v>87</v>
      </c>
      <c r="AV258" s="12" t="s">
        <v>87</v>
      </c>
      <c r="AW258" s="12" t="s">
        <v>41</v>
      </c>
      <c r="AX258" s="12" t="s">
        <v>78</v>
      </c>
      <c r="AY258" s="226" t="s">
        <v>168</v>
      </c>
    </row>
    <row r="259" spans="2:65" s="11" customFormat="1" ht="13.5">
      <c r="B259" s="203"/>
      <c r="C259" s="204"/>
      <c r="D259" s="205" t="s">
        <v>177</v>
      </c>
      <c r="E259" s="206" t="s">
        <v>22</v>
      </c>
      <c r="F259" s="207" t="s">
        <v>292</v>
      </c>
      <c r="G259" s="204"/>
      <c r="H259" s="208" t="s">
        <v>22</v>
      </c>
      <c r="I259" s="209"/>
      <c r="J259" s="204"/>
      <c r="K259" s="204"/>
      <c r="L259" s="210"/>
      <c r="M259" s="211"/>
      <c r="N259" s="212"/>
      <c r="O259" s="212"/>
      <c r="P259" s="212"/>
      <c r="Q259" s="212"/>
      <c r="R259" s="212"/>
      <c r="S259" s="212"/>
      <c r="T259" s="213"/>
      <c r="AT259" s="214" t="s">
        <v>177</v>
      </c>
      <c r="AU259" s="214" t="s">
        <v>87</v>
      </c>
      <c r="AV259" s="11" t="s">
        <v>24</v>
      </c>
      <c r="AW259" s="11" t="s">
        <v>41</v>
      </c>
      <c r="AX259" s="11" t="s">
        <v>78</v>
      </c>
      <c r="AY259" s="214" t="s">
        <v>168</v>
      </c>
    </row>
    <row r="260" spans="2:65" s="12" customFormat="1" ht="13.5">
      <c r="B260" s="215"/>
      <c r="C260" s="216"/>
      <c r="D260" s="205" t="s">
        <v>177</v>
      </c>
      <c r="E260" s="227" t="s">
        <v>22</v>
      </c>
      <c r="F260" s="228" t="s">
        <v>425</v>
      </c>
      <c r="G260" s="216"/>
      <c r="H260" s="229">
        <v>14.403</v>
      </c>
      <c r="I260" s="221"/>
      <c r="J260" s="216"/>
      <c r="K260" s="216"/>
      <c r="L260" s="222"/>
      <c r="M260" s="223"/>
      <c r="N260" s="224"/>
      <c r="O260" s="224"/>
      <c r="P260" s="224"/>
      <c r="Q260" s="224"/>
      <c r="R260" s="224"/>
      <c r="S260" s="224"/>
      <c r="T260" s="225"/>
      <c r="AT260" s="226" t="s">
        <v>177</v>
      </c>
      <c r="AU260" s="226" t="s">
        <v>87</v>
      </c>
      <c r="AV260" s="12" t="s">
        <v>87</v>
      </c>
      <c r="AW260" s="12" t="s">
        <v>41</v>
      </c>
      <c r="AX260" s="12" t="s">
        <v>78</v>
      </c>
      <c r="AY260" s="226" t="s">
        <v>168</v>
      </c>
    </row>
    <row r="261" spans="2:65" s="12" customFormat="1" ht="13.5">
      <c r="B261" s="215"/>
      <c r="C261" s="216"/>
      <c r="D261" s="205" t="s">
        <v>177</v>
      </c>
      <c r="E261" s="227" t="s">
        <v>22</v>
      </c>
      <c r="F261" s="228" t="s">
        <v>426</v>
      </c>
      <c r="G261" s="216"/>
      <c r="H261" s="229">
        <v>49.506</v>
      </c>
      <c r="I261" s="221"/>
      <c r="J261" s="216"/>
      <c r="K261" s="216"/>
      <c r="L261" s="222"/>
      <c r="M261" s="223"/>
      <c r="N261" s="224"/>
      <c r="O261" s="224"/>
      <c r="P261" s="224"/>
      <c r="Q261" s="224"/>
      <c r="R261" s="224"/>
      <c r="S261" s="224"/>
      <c r="T261" s="225"/>
      <c r="AT261" s="226" t="s">
        <v>177</v>
      </c>
      <c r="AU261" s="226" t="s">
        <v>87</v>
      </c>
      <c r="AV261" s="12" t="s">
        <v>87</v>
      </c>
      <c r="AW261" s="12" t="s">
        <v>41</v>
      </c>
      <c r="AX261" s="12" t="s">
        <v>78</v>
      </c>
      <c r="AY261" s="226" t="s">
        <v>168</v>
      </c>
    </row>
    <row r="262" spans="2:65" s="12" customFormat="1" ht="13.5">
      <c r="B262" s="215"/>
      <c r="C262" s="216"/>
      <c r="D262" s="205" t="s">
        <v>177</v>
      </c>
      <c r="E262" s="227" t="s">
        <v>22</v>
      </c>
      <c r="F262" s="228" t="s">
        <v>427</v>
      </c>
      <c r="G262" s="216"/>
      <c r="H262" s="229">
        <v>-9.1999999999999993</v>
      </c>
      <c r="I262" s="221"/>
      <c r="J262" s="216"/>
      <c r="K262" s="216"/>
      <c r="L262" s="222"/>
      <c r="M262" s="223"/>
      <c r="N262" s="224"/>
      <c r="O262" s="224"/>
      <c r="P262" s="224"/>
      <c r="Q262" s="224"/>
      <c r="R262" s="224"/>
      <c r="S262" s="224"/>
      <c r="T262" s="225"/>
      <c r="AT262" s="226" t="s">
        <v>177</v>
      </c>
      <c r="AU262" s="226" t="s">
        <v>87</v>
      </c>
      <c r="AV262" s="12" t="s">
        <v>87</v>
      </c>
      <c r="AW262" s="12" t="s">
        <v>41</v>
      </c>
      <c r="AX262" s="12" t="s">
        <v>78</v>
      </c>
      <c r="AY262" s="226" t="s">
        <v>168</v>
      </c>
    </row>
    <row r="263" spans="2:65" s="11" customFormat="1" ht="13.5">
      <c r="B263" s="203"/>
      <c r="C263" s="204"/>
      <c r="D263" s="205" t="s">
        <v>177</v>
      </c>
      <c r="E263" s="206" t="s">
        <v>22</v>
      </c>
      <c r="F263" s="207" t="s">
        <v>310</v>
      </c>
      <c r="G263" s="204"/>
      <c r="H263" s="208" t="s">
        <v>22</v>
      </c>
      <c r="I263" s="209"/>
      <c r="J263" s="204"/>
      <c r="K263" s="204"/>
      <c r="L263" s="210"/>
      <c r="M263" s="211"/>
      <c r="N263" s="212"/>
      <c r="O263" s="212"/>
      <c r="P263" s="212"/>
      <c r="Q263" s="212"/>
      <c r="R263" s="212"/>
      <c r="S263" s="212"/>
      <c r="T263" s="213"/>
      <c r="AT263" s="214" t="s">
        <v>177</v>
      </c>
      <c r="AU263" s="214" t="s">
        <v>87</v>
      </c>
      <c r="AV263" s="11" t="s">
        <v>24</v>
      </c>
      <c r="AW263" s="11" t="s">
        <v>41</v>
      </c>
      <c r="AX263" s="11" t="s">
        <v>78</v>
      </c>
      <c r="AY263" s="214" t="s">
        <v>168</v>
      </c>
    </row>
    <row r="264" spans="2:65" s="12" customFormat="1" ht="13.5">
      <c r="B264" s="215"/>
      <c r="C264" s="216"/>
      <c r="D264" s="205" t="s">
        <v>177</v>
      </c>
      <c r="E264" s="227" t="s">
        <v>22</v>
      </c>
      <c r="F264" s="228" t="s">
        <v>428</v>
      </c>
      <c r="G264" s="216"/>
      <c r="H264" s="229">
        <v>16.591999999999999</v>
      </c>
      <c r="I264" s="221"/>
      <c r="J264" s="216"/>
      <c r="K264" s="216"/>
      <c r="L264" s="222"/>
      <c r="M264" s="223"/>
      <c r="N264" s="224"/>
      <c r="O264" s="224"/>
      <c r="P264" s="224"/>
      <c r="Q264" s="224"/>
      <c r="R264" s="224"/>
      <c r="S264" s="224"/>
      <c r="T264" s="225"/>
      <c r="AT264" s="226" t="s">
        <v>177</v>
      </c>
      <c r="AU264" s="226" t="s">
        <v>87</v>
      </c>
      <c r="AV264" s="12" t="s">
        <v>87</v>
      </c>
      <c r="AW264" s="12" t="s">
        <v>41</v>
      </c>
      <c r="AX264" s="12" t="s">
        <v>78</v>
      </c>
      <c r="AY264" s="226" t="s">
        <v>168</v>
      </c>
    </row>
    <row r="265" spans="2:65" s="12" customFormat="1" ht="13.5">
      <c r="B265" s="215"/>
      <c r="C265" s="216"/>
      <c r="D265" s="217" t="s">
        <v>177</v>
      </c>
      <c r="E265" s="218" t="s">
        <v>22</v>
      </c>
      <c r="F265" s="219" t="s">
        <v>429</v>
      </c>
      <c r="G265" s="216"/>
      <c r="H265" s="220">
        <v>30.363</v>
      </c>
      <c r="I265" s="221"/>
      <c r="J265" s="216"/>
      <c r="K265" s="216"/>
      <c r="L265" s="222"/>
      <c r="M265" s="223"/>
      <c r="N265" s="224"/>
      <c r="O265" s="224"/>
      <c r="P265" s="224"/>
      <c r="Q265" s="224"/>
      <c r="R265" s="224"/>
      <c r="S265" s="224"/>
      <c r="T265" s="225"/>
      <c r="AT265" s="226" t="s">
        <v>177</v>
      </c>
      <c r="AU265" s="226" t="s">
        <v>87</v>
      </c>
      <c r="AV265" s="12" t="s">
        <v>87</v>
      </c>
      <c r="AW265" s="12" t="s">
        <v>41</v>
      </c>
      <c r="AX265" s="12" t="s">
        <v>78</v>
      </c>
      <c r="AY265" s="226" t="s">
        <v>168</v>
      </c>
    </row>
    <row r="266" spans="2:65" s="1" customFormat="1" ht="22.5" customHeight="1">
      <c r="B266" s="39"/>
      <c r="C266" s="191" t="s">
        <v>430</v>
      </c>
      <c r="D266" s="191" t="s">
        <v>170</v>
      </c>
      <c r="E266" s="192" t="s">
        <v>431</v>
      </c>
      <c r="F266" s="193" t="s">
        <v>432</v>
      </c>
      <c r="G266" s="194" t="s">
        <v>433</v>
      </c>
      <c r="H266" s="195">
        <v>89.11</v>
      </c>
      <c r="I266" s="196"/>
      <c r="J266" s="197">
        <f>ROUND(I266*H266,2)</f>
        <v>0</v>
      </c>
      <c r="K266" s="193" t="s">
        <v>174</v>
      </c>
      <c r="L266" s="59"/>
      <c r="M266" s="198" t="s">
        <v>22</v>
      </c>
      <c r="N266" s="199" t="s">
        <v>49</v>
      </c>
      <c r="O266" s="40"/>
      <c r="P266" s="200">
        <f>O266*H266</f>
        <v>0</v>
      </c>
      <c r="Q266" s="200">
        <v>1.3999999999999999E-4</v>
      </c>
      <c r="R266" s="200">
        <f>Q266*H266</f>
        <v>1.2475399999999999E-2</v>
      </c>
      <c r="S266" s="200">
        <v>0</v>
      </c>
      <c r="T266" s="201">
        <f>S266*H266</f>
        <v>0</v>
      </c>
      <c r="AR266" s="22" t="s">
        <v>175</v>
      </c>
      <c r="AT266" s="22" t="s">
        <v>170</v>
      </c>
      <c r="AU266" s="22" t="s">
        <v>87</v>
      </c>
      <c r="AY266" s="22" t="s">
        <v>168</v>
      </c>
      <c r="BE266" s="202">
        <f>IF(N266="základní",J266,0)</f>
        <v>0</v>
      </c>
      <c r="BF266" s="202">
        <f>IF(N266="snížená",J266,0)</f>
        <v>0</v>
      </c>
      <c r="BG266" s="202">
        <f>IF(N266="zákl. přenesená",J266,0)</f>
        <v>0</v>
      </c>
      <c r="BH266" s="202">
        <f>IF(N266="sníž. přenesená",J266,0)</f>
        <v>0</v>
      </c>
      <c r="BI266" s="202">
        <f>IF(N266="nulová",J266,0)</f>
        <v>0</v>
      </c>
      <c r="BJ266" s="22" t="s">
        <v>24</v>
      </c>
      <c r="BK266" s="202">
        <f>ROUND(I266*H266,2)</f>
        <v>0</v>
      </c>
      <c r="BL266" s="22" t="s">
        <v>175</v>
      </c>
      <c r="BM266" s="22" t="s">
        <v>434</v>
      </c>
    </row>
    <row r="267" spans="2:65" s="11" customFormat="1" ht="13.5">
      <c r="B267" s="203"/>
      <c r="C267" s="204"/>
      <c r="D267" s="205" t="s">
        <v>177</v>
      </c>
      <c r="E267" s="206" t="s">
        <v>22</v>
      </c>
      <c r="F267" s="207" t="s">
        <v>415</v>
      </c>
      <c r="G267" s="204"/>
      <c r="H267" s="208" t="s">
        <v>22</v>
      </c>
      <c r="I267" s="209"/>
      <c r="J267" s="204"/>
      <c r="K267" s="204"/>
      <c r="L267" s="210"/>
      <c r="M267" s="211"/>
      <c r="N267" s="212"/>
      <c r="O267" s="212"/>
      <c r="P267" s="212"/>
      <c r="Q267" s="212"/>
      <c r="R267" s="212"/>
      <c r="S267" s="212"/>
      <c r="T267" s="213"/>
      <c r="AT267" s="214" t="s">
        <v>177</v>
      </c>
      <c r="AU267" s="214" t="s">
        <v>87</v>
      </c>
      <c r="AV267" s="11" t="s">
        <v>24</v>
      </c>
      <c r="AW267" s="11" t="s">
        <v>41</v>
      </c>
      <c r="AX267" s="11" t="s">
        <v>78</v>
      </c>
      <c r="AY267" s="214" t="s">
        <v>168</v>
      </c>
    </row>
    <row r="268" spans="2:65" s="12" customFormat="1" ht="13.5">
      <c r="B268" s="215"/>
      <c r="C268" s="216"/>
      <c r="D268" s="205" t="s">
        <v>177</v>
      </c>
      <c r="E268" s="227" t="s">
        <v>22</v>
      </c>
      <c r="F268" s="228" t="s">
        <v>435</v>
      </c>
      <c r="G268" s="216"/>
      <c r="H268" s="229">
        <v>6</v>
      </c>
      <c r="I268" s="221"/>
      <c r="J268" s="216"/>
      <c r="K268" s="216"/>
      <c r="L268" s="222"/>
      <c r="M268" s="223"/>
      <c r="N268" s="224"/>
      <c r="O268" s="224"/>
      <c r="P268" s="224"/>
      <c r="Q268" s="224"/>
      <c r="R268" s="224"/>
      <c r="S268" s="224"/>
      <c r="T268" s="225"/>
      <c r="AT268" s="226" t="s">
        <v>177</v>
      </c>
      <c r="AU268" s="226" t="s">
        <v>87</v>
      </c>
      <c r="AV268" s="12" t="s">
        <v>87</v>
      </c>
      <c r="AW268" s="12" t="s">
        <v>41</v>
      </c>
      <c r="AX268" s="12" t="s">
        <v>78</v>
      </c>
      <c r="AY268" s="226" t="s">
        <v>168</v>
      </c>
    </row>
    <row r="269" spans="2:65" s="11" customFormat="1" ht="13.5">
      <c r="B269" s="203"/>
      <c r="C269" s="204"/>
      <c r="D269" s="205" t="s">
        <v>177</v>
      </c>
      <c r="E269" s="206" t="s">
        <v>22</v>
      </c>
      <c r="F269" s="207" t="s">
        <v>436</v>
      </c>
      <c r="G269" s="204"/>
      <c r="H269" s="208" t="s">
        <v>22</v>
      </c>
      <c r="I269" s="209"/>
      <c r="J269" s="204"/>
      <c r="K269" s="204"/>
      <c r="L269" s="210"/>
      <c r="M269" s="211"/>
      <c r="N269" s="212"/>
      <c r="O269" s="212"/>
      <c r="P269" s="212"/>
      <c r="Q269" s="212"/>
      <c r="R269" s="212"/>
      <c r="S269" s="212"/>
      <c r="T269" s="213"/>
      <c r="AT269" s="214" t="s">
        <v>177</v>
      </c>
      <c r="AU269" s="214" t="s">
        <v>87</v>
      </c>
      <c r="AV269" s="11" t="s">
        <v>24</v>
      </c>
      <c r="AW269" s="11" t="s">
        <v>41</v>
      </c>
      <c r="AX269" s="11" t="s">
        <v>78</v>
      </c>
      <c r="AY269" s="214" t="s">
        <v>168</v>
      </c>
    </row>
    <row r="270" spans="2:65" s="12" customFormat="1" ht="13.5">
      <c r="B270" s="215"/>
      <c r="C270" s="216"/>
      <c r="D270" s="205" t="s">
        <v>177</v>
      </c>
      <c r="E270" s="227" t="s">
        <v>22</v>
      </c>
      <c r="F270" s="228" t="s">
        <v>437</v>
      </c>
      <c r="G270" s="216"/>
      <c r="H270" s="229">
        <v>6.75</v>
      </c>
      <c r="I270" s="221"/>
      <c r="J270" s="216"/>
      <c r="K270" s="216"/>
      <c r="L270" s="222"/>
      <c r="M270" s="223"/>
      <c r="N270" s="224"/>
      <c r="O270" s="224"/>
      <c r="P270" s="224"/>
      <c r="Q270" s="224"/>
      <c r="R270" s="224"/>
      <c r="S270" s="224"/>
      <c r="T270" s="225"/>
      <c r="AT270" s="226" t="s">
        <v>177</v>
      </c>
      <c r="AU270" s="226" t="s">
        <v>87</v>
      </c>
      <c r="AV270" s="12" t="s">
        <v>87</v>
      </c>
      <c r="AW270" s="12" t="s">
        <v>41</v>
      </c>
      <c r="AX270" s="12" t="s">
        <v>78</v>
      </c>
      <c r="AY270" s="226" t="s">
        <v>168</v>
      </c>
    </row>
    <row r="271" spans="2:65" s="11" customFormat="1" ht="13.5">
      <c r="B271" s="203"/>
      <c r="C271" s="204"/>
      <c r="D271" s="205" t="s">
        <v>177</v>
      </c>
      <c r="E271" s="206" t="s">
        <v>22</v>
      </c>
      <c r="F271" s="207" t="s">
        <v>283</v>
      </c>
      <c r="G271" s="204"/>
      <c r="H271" s="208" t="s">
        <v>22</v>
      </c>
      <c r="I271" s="209"/>
      <c r="J271" s="204"/>
      <c r="K271" s="204"/>
      <c r="L271" s="210"/>
      <c r="M271" s="211"/>
      <c r="N271" s="212"/>
      <c r="O271" s="212"/>
      <c r="P271" s="212"/>
      <c r="Q271" s="212"/>
      <c r="R271" s="212"/>
      <c r="S271" s="212"/>
      <c r="T271" s="213"/>
      <c r="AT271" s="214" t="s">
        <v>177</v>
      </c>
      <c r="AU271" s="214" t="s">
        <v>87</v>
      </c>
      <c r="AV271" s="11" t="s">
        <v>24</v>
      </c>
      <c r="AW271" s="11" t="s">
        <v>41</v>
      </c>
      <c r="AX271" s="11" t="s">
        <v>78</v>
      </c>
      <c r="AY271" s="214" t="s">
        <v>168</v>
      </c>
    </row>
    <row r="272" spans="2:65" s="12" customFormat="1" ht="13.5">
      <c r="B272" s="215"/>
      <c r="C272" s="216"/>
      <c r="D272" s="205" t="s">
        <v>177</v>
      </c>
      <c r="E272" s="227" t="s">
        <v>22</v>
      </c>
      <c r="F272" s="228" t="s">
        <v>438</v>
      </c>
      <c r="G272" s="216"/>
      <c r="H272" s="229">
        <v>11.2</v>
      </c>
      <c r="I272" s="221"/>
      <c r="J272" s="216"/>
      <c r="K272" s="216"/>
      <c r="L272" s="222"/>
      <c r="M272" s="223"/>
      <c r="N272" s="224"/>
      <c r="O272" s="224"/>
      <c r="P272" s="224"/>
      <c r="Q272" s="224"/>
      <c r="R272" s="224"/>
      <c r="S272" s="224"/>
      <c r="T272" s="225"/>
      <c r="AT272" s="226" t="s">
        <v>177</v>
      </c>
      <c r="AU272" s="226" t="s">
        <v>87</v>
      </c>
      <c r="AV272" s="12" t="s">
        <v>87</v>
      </c>
      <c r="AW272" s="12" t="s">
        <v>41</v>
      </c>
      <c r="AX272" s="12" t="s">
        <v>78</v>
      </c>
      <c r="AY272" s="226" t="s">
        <v>168</v>
      </c>
    </row>
    <row r="273" spans="2:65" s="12" customFormat="1" ht="13.5">
      <c r="B273" s="215"/>
      <c r="C273" s="216"/>
      <c r="D273" s="205" t="s">
        <v>177</v>
      </c>
      <c r="E273" s="227" t="s">
        <v>22</v>
      </c>
      <c r="F273" s="228" t="s">
        <v>439</v>
      </c>
      <c r="G273" s="216"/>
      <c r="H273" s="229">
        <v>12.4</v>
      </c>
      <c r="I273" s="221"/>
      <c r="J273" s="216"/>
      <c r="K273" s="216"/>
      <c r="L273" s="222"/>
      <c r="M273" s="223"/>
      <c r="N273" s="224"/>
      <c r="O273" s="224"/>
      <c r="P273" s="224"/>
      <c r="Q273" s="224"/>
      <c r="R273" s="224"/>
      <c r="S273" s="224"/>
      <c r="T273" s="225"/>
      <c r="AT273" s="226" t="s">
        <v>177</v>
      </c>
      <c r="AU273" s="226" t="s">
        <v>87</v>
      </c>
      <c r="AV273" s="12" t="s">
        <v>87</v>
      </c>
      <c r="AW273" s="12" t="s">
        <v>41</v>
      </c>
      <c r="AX273" s="12" t="s">
        <v>78</v>
      </c>
      <c r="AY273" s="226" t="s">
        <v>168</v>
      </c>
    </row>
    <row r="274" spans="2:65" s="11" customFormat="1" ht="13.5">
      <c r="B274" s="203"/>
      <c r="C274" s="204"/>
      <c r="D274" s="205" t="s">
        <v>177</v>
      </c>
      <c r="E274" s="206" t="s">
        <v>22</v>
      </c>
      <c r="F274" s="207" t="s">
        <v>292</v>
      </c>
      <c r="G274" s="204"/>
      <c r="H274" s="208" t="s">
        <v>22</v>
      </c>
      <c r="I274" s="209"/>
      <c r="J274" s="204"/>
      <c r="K274" s="204"/>
      <c r="L274" s="210"/>
      <c r="M274" s="211"/>
      <c r="N274" s="212"/>
      <c r="O274" s="212"/>
      <c r="P274" s="212"/>
      <c r="Q274" s="212"/>
      <c r="R274" s="212"/>
      <c r="S274" s="212"/>
      <c r="T274" s="213"/>
      <c r="AT274" s="214" t="s">
        <v>177</v>
      </c>
      <c r="AU274" s="214" t="s">
        <v>87</v>
      </c>
      <c r="AV274" s="11" t="s">
        <v>24</v>
      </c>
      <c r="AW274" s="11" t="s">
        <v>41</v>
      </c>
      <c r="AX274" s="11" t="s">
        <v>78</v>
      </c>
      <c r="AY274" s="214" t="s">
        <v>168</v>
      </c>
    </row>
    <row r="275" spans="2:65" s="12" customFormat="1" ht="13.5">
      <c r="B275" s="215"/>
      <c r="C275" s="216"/>
      <c r="D275" s="205" t="s">
        <v>177</v>
      </c>
      <c r="E275" s="227" t="s">
        <v>22</v>
      </c>
      <c r="F275" s="228" t="s">
        <v>440</v>
      </c>
      <c r="G275" s="216"/>
      <c r="H275" s="229">
        <v>12.18</v>
      </c>
      <c r="I275" s="221"/>
      <c r="J275" s="216"/>
      <c r="K275" s="216"/>
      <c r="L275" s="222"/>
      <c r="M275" s="223"/>
      <c r="N275" s="224"/>
      <c r="O275" s="224"/>
      <c r="P275" s="224"/>
      <c r="Q275" s="224"/>
      <c r="R275" s="224"/>
      <c r="S275" s="224"/>
      <c r="T275" s="225"/>
      <c r="AT275" s="226" t="s">
        <v>177</v>
      </c>
      <c r="AU275" s="226" t="s">
        <v>87</v>
      </c>
      <c r="AV275" s="12" t="s">
        <v>87</v>
      </c>
      <c r="AW275" s="12" t="s">
        <v>41</v>
      </c>
      <c r="AX275" s="12" t="s">
        <v>78</v>
      </c>
      <c r="AY275" s="226" t="s">
        <v>168</v>
      </c>
    </row>
    <row r="276" spans="2:65" s="12" customFormat="1" ht="13.5">
      <c r="B276" s="215"/>
      <c r="C276" s="216"/>
      <c r="D276" s="205" t="s">
        <v>177</v>
      </c>
      <c r="E276" s="227" t="s">
        <v>22</v>
      </c>
      <c r="F276" s="228" t="s">
        <v>441</v>
      </c>
      <c r="G276" s="216"/>
      <c r="H276" s="229">
        <v>13.38</v>
      </c>
      <c r="I276" s="221"/>
      <c r="J276" s="216"/>
      <c r="K276" s="216"/>
      <c r="L276" s="222"/>
      <c r="M276" s="223"/>
      <c r="N276" s="224"/>
      <c r="O276" s="224"/>
      <c r="P276" s="224"/>
      <c r="Q276" s="224"/>
      <c r="R276" s="224"/>
      <c r="S276" s="224"/>
      <c r="T276" s="225"/>
      <c r="AT276" s="226" t="s">
        <v>177</v>
      </c>
      <c r="AU276" s="226" t="s">
        <v>87</v>
      </c>
      <c r="AV276" s="12" t="s">
        <v>87</v>
      </c>
      <c r="AW276" s="12" t="s">
        <v>41</v>
      </c>
      <c r="AX276" s="12" t="s">
        <v>78</v>
      </c>
      <c r="AY276" s="226" t="s">
        <v>168</v>
      </c>
    </row>
    <row r="277" spans="2:65" s="11" customFormat="1" ht="13.5">
      <c r="B277" s="203"/>
      <c r="C277" s="204"/>
      <c r="D277" s="205" t="s">
        <v>177</v>
      </c>
      <c r="E277" s="206" t="s">
        <v>22</v>
      </c>
      <c r="F277" s="207" t="s">
        <v>310</v>
      </c>
      <c r="G277" s="204"/>
      <c r="H277" s="208" t="s">
        <v>22</v>
      </c>
      <c r="I277" s="209"/>
      <c r="J277" s="204"/>
      <c r="K277" s="204"/>
      <c r="L277" s="210"/>
      <c r="M277" s="211"/>
      <c r="N277" s="212"/>
      <c r="O277" s="212"/>
      <c r="P277" s="212"/>
      <c r="Q277" s="212"/>
      <c r="R277" s="212"/>
      <c r="S277" s="212"/>
      <c r="T277" s="213"/>
      <c r="AT277" s="214" t="s">
        <v>177</v>
      </c>
      <c r="AU277" s="214" t="s">
        <v>87</v>
      </c>
      <c r="AV277" s="11" t="s">
        <v>24</v>
      </c>
      <c r="AW277" s="11" t="s">
        <v>41</v>
      </c>
      <c r="AX277" s="11" t="s">
        <v>78</v>
      </c>
      <c r="AY277" s="214" t="s">
        <v>168</v>
      </c>
    </row>
    <row r="278" spans="2:65" s="12" customFormat="1" ht="13.5">
      <c r="B278" s="215"/>
      <c r="C278" s="216"/>
      <c r="D278" s="217" t="s">
        <v>177</v>
      </c>
      <c r="E278" s="218" t="s">
        <v>22</v>
      </c>
      <c r="F278" s="219" t="s">
        <v>442</v>
      </c>
      <c r="G278" s="216"/>
      <c r="H278" s="220">
        <v>27.2</v>
      </c>
      <c r="I278" s="221"/>
      <c r="J278" s="216"/>
      <c r="K278" s="216"/>
      <c r="L278" s="222"/>
      <c r="M278" s="223"/>
      <c r="N278" s="224"/>
      <c r="O278" s="224"/>
      <c r="P278" s="224"/>
      <c r="Q278" s="224"/>
      <c r="R278" s="224"/>
      <c r="S278" s="224"/>
      <c r="T278" s="225"/>
      <c r="AT278" s="226" t="s">
        <v>177</v>
      </c>
      <c r="AU278" s="226" t="s">
        <v>87</v>
      </c>
      <c r="AV278" s="12" t="s">
        <v>87</v>
      </c>
      <c r="AW278" s="12" t="s">
        <v>41</v>
      </c>
      <c r="AX278" s="12" t="s">
        <v>78</v>
      </c>
      <c r="AY278" s="226" t="s">
        <v>168</v>
      </c>
    </row>
    <row r="279" spans="2:65" s="1" customFormat="1" ht="22.5" customHeight="1">
      <c r="B279" s="39"/>
      <c r="C279" s="191" t="s">
        <v>443</v>
      </c>
      <c r="D279" s="191" t="s">
        <v>170</v>
      </c>
      <c r="E279" s="192" t="s">
        <v>444</v>
      </c>
      <c r="F279" s="193" t="s">
        <v>445</v>
      </c>
      <c r="G279" s="194" t="s">
        <v>433</v>
      </c>
      <c r="H279" s="195">
        <v>60.265000000000001</v>
      </c>
      <c r="I279" s="196"/>
      <c r="J279" s="197">
        <f>ROUND(I279*H279,2)</f>
        <v>0</v>
      </c>
      <c r="K279" s="193" t="s">
        <v>174</v>
      </c>
      <c r="L279" s="59"/>
      <c r="M279" s="198" t="s">
        <v>22</v>
      </c>
      <c r="N279" s="199" t="s">
        <v>49</v>
      </c>
      <c r="O279" s="40"/>
      <c r="P279" s="200">
        <f>O279*H279</f>
        <v>0</v>
      </c>
      <c r="Q279" s="200">
        <v>2.0000000000000001E-4</v>
      </c>
      <c r="R279" s="200">
        <f>Q279*H279</f>
        <v>1.2053000000000001E-2</v>
      </c>
      <c r="S279" s="200">
        <v>0</v>
      </c>
      <c r="T279" s="201">
        <f>S279*H279</f>
        <v>0</v>
      </c>
      <c r="AR279" s="22" t="s">
        <v>175</v>
      </c>
      <c r="AT279" s="22" t="s">
        <v>170</v>
      </c>
      <c r="AU279" s="22" t="s">
        <v>87</v>
      </c>
      <c r="AY279" s="22" t="s">
        <v>168</v>
      </c>
      <c r="BE279" s="202">
        <f>IF(N279="základní",J279,0)</f>
        <v>0</v>
      </c>
      <c r="BF279" s="202">
        <f>IF(N279="snížená",J279,0)</f>
        <v>0</v>
      </c>
      <c r="BG279" s="202">
        <f>IF(N279="zákl. přenesená",J279,0)</f>
        <v>0</v>
      </c>
      <c r="BH279" s="202">
        <f>IF(N279="sníž. přenesená",J279,0)</f>
        <v>0</v>
      </c>
      <c r="BI279" s="202">
        <f>IF(N279="nulová",J279,0)</f>
        <v>0</v>
      </c>
      <c r="BJ279" s="22" t="s">
        <v>24</v>
      </c>
      <c r="BK279" s="202">
        <f>ROUND(I279*H279,2)</f>
        <v>0</v>
      </c>
      <c r="BL279" s="22" t="s">
        <v>175</v>
      </c>
      <c r="BM279" s="22" t="s">
        <v>446</v>
      </c>
    </row>
    <row r="280" spans="2:65" s="11" customFormat="1" ht="13.5">
      <c r="B280" s="203"/>
      <c r="C280" s="204"/>
      <c r="D280" s="205" t="s">
        <v>177</v>
      </c>
      <c r="E280" s="206" t="s">
        <v>22</v>
      </c>
      <c r="F280" s="207" t="s">
        <v>415</v>
      </c>
      <c r="G280" s="204"/>
      <c r="H280" s="208" t="s">
        <v>22</v>
      </c>
      <c r="I280" s="209"/>
      <c r="J280" s="204"/>
      <c r="K280" s="204"/>
      <c r="L280" s="210"/>
      <c r="M280" s="211"/>
      <c r="N280" s="212"/>
      <c r="O280" s="212"/>
      <c r="P280" s="212"/>
      <c r="Q280" s="212"/>
      <c r="R280" s="212"/>
      <c r="S280" s="212"/>
      <c r="T280" s="213"/>
      <c r="AT280" s="214" t="s">
        <v>177</v>
      </c>
      <c r="AU280" s="214" t="s">
        <v>87</v>
      </c>
      <c r="AV280" s="11" t="s">
        <v>24</v>
      </c>
      <c r="AW280" s="11" t="s">
        <v>41</v>
      </c>
      <c r="AX280" s="11" t="s">
        <v>78</v>
      </c>
      <c r="AY280" s="214" t="s">
        <v>168</v>
      </c>
    </row>
    <row r="281" spans="2:65" s="12" customFormat="1" ht="13.5">
      <c r="B281" s="215"/>
      <c r="C281" s="216"/>
      <c r="D281" s="205" t="s">
        <v>177</v>
      </c>
      <c r="E281" s="227" t="s">
        <v>22</v>
      </c>
      <c r="F281" s="228" t="s">
        <v>447</v>
      </c>
      <c r="G281" s="216"/>
      <c r="H281" s="229">
        <v>4.9800000000000004</v>
      </c>
      <c r="I281" s="221"/>
      <c r="J281" s="216"/>
      <c r="K281" s="216"/>
      <c r="L281" s="222"/>
      <c r="M281" s="223"/>
      <c r="N281" s="224"/>
      <c r="O281" s="224"/>
      <c r="P281" s="224"/>
      <c r="Q281" s="224"/>
      <c r="R281" s="224"/>
      <c r="S281" s="224"/>
      <c r="T281" s="225"/>
      <c r="AT281" s="226" t="s">
        <v>177</v>
      </c>
      <c r="AU281" s="226" t="s">
        <v>87</v>
      </c>
      <c r="AV281" s="12" t="s">
        <v>87</v>
      </c>
      <c r="AW281" s="12" t="s">
        <v>41</v>
      </c>
      <c r="AX281" s="12" t="s">
        <v>78</v>
      </c>
      <c r="AY281" s="226" t="s">
        <v>168</v>
      </c>
    </row>
    <row r="282" spans="2:65" s="11" customFormat="1" ht="13.5">
      <c r="B282" s="203"/>
      <c r="C282" s="204"/>
      <c r="D282" s="205" t="s">
        <v>177</v>
      </c>
      <c r="E282" s="206" t="s">
        <v>22</v>
      </c>
      <c r="F282" s="207" t="s">
        <v>436</v>
      </c>
      <c r="G282" s="204"/>
      <c r="H282" s="208" t="s">
        <v>22</v>
      </c>
      <c r="I282" s="209"/>
      <c r="J282" s="204"/>
      <c r="K282" s="204"/>
      <c r="L282" s="210"/>
      <c r="M282" s="211"/>
      <c r="N282" s="212"/>
      <c r="O282" s="212"/>
      <c r="P282" s="212"/>
      <c r="Q282" s="212"/>
      <c r="R282" s="212"/>
      <c r="S282" s="212"/>
      <c r="T282" s="213"/>
      <c r="AT282" s="214" t="s">
        <v>177</v>
      </c>
      <c r="AU282" s="214" t="s">
        <v>87</v>
      </c>
      <c r="AV282" s="11" t="s">
        <v>24</v>
      </c>
      <c r="AW282" s="11" t="s">
        <v>41</v>
      </c>
      <c r="AX282" s="11" t="s">
        <v>78</v>
      </c>
      <c r="AY282" s="214" t="s">
        <v>168</v>
      </c>
    </row>
    <row r="283" spans="2:65" s="12" customFormat="1" ht="13.5">
      <c r="B283" s="215"/>
      <c r="C283" s="216"/>
      <c r="D283" s="205" t="s">
        <v>177</v>
      </c>
      <c r="E283" s="227" t="s">
        <v>22</v>
      </c>
      <c r="F283" s="228" t="s">
        <v>447</v>
      </c>
      <c r="G283" s="216"/>
      <c r="H283" s="229">
        <v>4.9800000000000004</v>
      </c>
      <c r="I283" s="221"/>
      <c r="J283" s="216"/>
      <c r="K283" s="216"/>
      <c r="L283" s="222"/>
      <c r="M283" s="223"/>
      <c r="N283" s="224"/>
      <c r="O283" s="224"/>
      <c r="P283" s="224"/>
      <c r="Q283" s="224"/>
      <c r="R283" s="224"/>
      <c r="S283" s="224"/>
      <c r="T283" s="225"/>
      <c r="AT283" s="226" t="s">
        <v>177</v>
      </c>
      <c r="AU283" s="226" t="s">
        <v>87</v>
      </c>
      <c r="AV283" s="12" t="s">
        <v>87</v>
      </c>
      <c r="AW283" s="12" t="s">
        <v>41</v>
      </c>
      <c r="AX283" s="12" t="s">
        <v>78</v>
      </c>
      <c r="AY283" s="226" t="s">
        <v>168</v>
      </c>
    </row>
    <row r="284" spans="2:65" s="11" customFormat="1" ht="13.5">
      <c r="B284" s="203"/>
      <c r="C284" s="204"/>
      <c r="D284" s="205" t="s">
        <v>177</v>
      </c>
      <c r="E284" s="206" t="s">
        <v>22</v>
      </c>
      <c r="F284" s="207" t="s">
        <v>283</v>
      </c>
      <c r="G284" s="204"/>
      <c r="H284" s="208" t="s">
        <v>22</v>
      </c>
      <c r="I284" s="209"/>
      <c r="J284" s="204"/>
      <c r="K284" s="204"/>
      <c r="L284" s="210"/>
      <c r="M284" s="211"/>
      <c r="N284" s="212"/>
      <c r="O284" s="212"/>
      <c r="P284" s="212"/>
      <c r="Q284" s="212"/>
      <c r="R284" s="212"/>
      <c r="S284" s="212"/>
      <c r="T284" s="213"/>
      <c r="AT284" s="214" t="s">
        <v>177</v>
      </c>
      <c r="AU284" s="214" t="s">
        <v>87</v>
      </c>
      <c r="AV284" s="11" t="s">
        <v>24</v>
      </c>
      <c r="AW284" s="11" t="s">
        <v>41</v>
      </c>
      <c r="AX284" s="11" t="s">
        <v>78</v>
      </c>
      <c r="AY284" s="214" t="s">
        <v>168</v>
      </c>
    </row>
    <row r="285" spans="2:65" s="12" customFormat="1" ht="13.5">
      <c r="B285" s="215"/>
      <c r="C285" s="216"/>
      <c r="D285" s="205" t="s">
        <v>177</v>
      </c>
      <c r="E285" s="227" t="s">
        <v>22</v>
      </c>
      <c r="F285" s="228" t="s">
        <v>448</v>
      </c>
      <c r="G285" s="216"/>
      <c r="H285" s="229">
        <v>4.7300000000000004</v>
      </c>
      <c r="I285" s="221"/>
      <c r="J285" s="216"/>
      <c r="K285" s="216"/>
      <c r="L285" s="222"/>
      <c r="M285" s="223"/>
      <c r="N285" s="224"/>
      <c r="O285" s="224"/>
      <c r="P285" s="224"/>
      <c r="Q285" s="224"/>
      <c r="R285" s="224"/>
      <c r="S285" s="224"/>
      <c r="T285" s="225"/>
      <c r="AT285" s="226" t="s">
        <v>177</v>
      </c>
      <c r="AU285" s="226" t="s">
        <v>87</v>
      </c>
      <c r="AV285" s="12" t="s">
        <v>87</v>
      </c>
      <c r="AW285" s="12" t="s">
        <v>41</v>
      </c>
      <c r="AX285" s="12" t="s">
        <v>78</v>
      </c>
      <c r="AY285" s="226" t="s">
        <v>168</v>
      </c>
    </row>
    <row r="286" spans="2:65" s="12" customFormat="1" ht="13.5">
      <c r="B286" s="215"/>
      <c r="C286" s="216"/>
      <c r="D286" s="205" t="s">
        <v>177</v>
      </c>
      <c r="E286" s="227" t="s">
        <v>22</v>
      </c>
      <c r="F286" s="228" t="s">
        <v>449</v>
      </c>
      <c r="G286" s="216"/>
      <c r="H286" s="229">
        <v>10.47</v>
      </c>
      <c r="I286" s="221"/>
      <c r="J286" s="216"/>
      <c r="K286" s="216"/>
      <c r="L286" s="222"/>
      <c r="M286" s="223"/>
      <c r="N286" s="224"/>
      <c r="O286" s="224"/>
      <c r="P286" s="224"/>
      <c r="Q286" s="224"/>
      <c r="R286" s="224"/>
      <c r="S286" s="224"/>
      <c r="T286" s="225"/>
      <c r="AT286" s="226" t="s">
        <v>177</v>
      </c>
      <c r="AU286" s="226" t="s">
        <v>87</v>
      </c>
      <c r="AV286" s="12" t="s">
        <v>87</v>
      </c>
      <c r="AW286" s="12" t="s">
        <v>41</v>
      </c>
      <c r="AX286" s="12" t="s">
        <v>78</v>
      </c>
      <c r="AY286" s="226" t="s">
        <v>168</v>
      </c>
    </row>
    <row r="287" spans="2:65" s="11" customFormat="1" ht="13.5">
      <c r="B287" s="203"/>
      <c r="C287" s="204"/>
      <c r="D287" s="205" t="s">
        <v>177</v>
      </c>
      <c r="E287" s="206" t="s">
        <v>22</v>
      </c>
      <c r="F287" s="207" t="s">
        <v>292</v>
      </c>
      <c r="G287" s="204"/>
      <c r="H287" s="208" t="s">
        <v>22</v>
      </c>
      <c r="I287" s="209"/>
      <c r="J287" s="204"/>
      <c r="K287" s="204"/>
      <c r="L287" s="210"/>
      <c r="M287" s="211"/>
      <c r="N287" s="212"/>
      <c r="O287" s="212"/>
      <c r="P287" s="212"/>
      <c r="Q287" s="212"/>
      <c r="R287" s="212"/>
      <c r="S287" s="212"/>
      <c r="T287" s="213"/>
      <c r="AT287" s="214" t="s">
        <v>177</v>
      </c>
      <c r="AU287" s="214" t="s">
        <v>87</v>
      </c>
      <c r="AV287" s="11" t="s">
        <v>24</v>
      </c>
      <c r="AW287" s="11" t="s">
        <v>41</v>
      </c>
      <c r="AX287" s="11" t="s">
        <v>78</v>
      </c>
      <c r="AY287" s="214" t="s">
        <v>168</v>
      </c>
    </row>
    <row r="288" spans="2:65" s="12" customFormat="1" ht="13.5">
      <c r="B288" s="215"/>
      <c r="C288" s="216"/>
      <c r="D288" s="205" t="s">
        <v>177</v>
      </c>
      <c r="E288" s="227" t="s">
        <v>22</v>
      </c>
      <c r="F288" s="228" t="s">
        <v>450</v>
      </c>
      <c r="G288" s="216"/>
      <c r="H288" s="229">
        <v>4.7300000000000004</v>
      </c>
      <c r="I288" s="221"/>
      <c r="J288" s="216"/>
      <c r="K288" s="216"/>
      <c r="L288" s="222"/>
      <c r="M288" s="223"/>
      <c r="N288" s="224"/>
      <c r="O288" s="224"/>
      <c r="P288" s="224"/>
      <c r="Q288" s="224"/>
      <c r="R288" s="224"/>
      <c r="S288" s="224"/>
      <c r="T288" s="225"/>
      <c r="AT288" s="226" t="s">
        <v>177</v>
      </c>
      <c r="AU288" s="226" t="s">
        <v>87</v>
      </c>
      <c r="AV288" s="12" t="s">
        <v>87</v>
      </c>
      <c r="AW288" s="12" t="s">
        <v>41</v>
      </c>
      <c r="AX288" s="12" t="s">
        <v>78</v>
      </c>
      <c r="AY288" s="226" t="s">
        <v>168</v>
      </c>
    </row>
    <row r="289" spans="2:65" s="12" customFormat="1" ht="13.5">
      <c r="B289" s="215"/>
      <c r="C289" s="216"/>
      <c r="D289" s="205" t="s">
        <v>177</v>
      </c>
      <c r="E289" s="227" t="s">
        <v>22</v>
      </c>
      <c r="F289" s="228" t="s">
        <v>451</v>
      </c>
      <c r="G289" s="216"/>
      <c r="H289" s="229">
        <v>14.8</v>
      </c>
      <c r="I289" s="221"/>
      <c r="J289" s="216"/>
      <c r="K289" s="216"/>
      <c r="L289" s="222"/>
      <c r="M289" s="223"/>
      <c r="N289" s="224"/>
      <c r="O289" s="224"/>
      <c r="P289" s="224"/>
      <c r="Q289" s="224"/>
      <c r="R289" s="224"/>
      <c r="S289" s="224"/>
      <c r="T289" s="225"/>
      <c r="AT289" s="226" t="s">
        <v>177</v>
      </c>
      <c r="AU289" s="226" t="s">
        <v>87</v>
      </c>
      <c r="AV289" s="12" t="s">
        <v>87</v>
      </c>
      <c r="AW289" s="12" t="s">
        <v>41</v>
      </c>
      <c r="AX289" s="12" t="s">
        <v>78</v>
      </c>
      <c r="AY289" s="226" t="s">
        <v>168</v>
      </c>
    </row>
    <row r="290" spans="2:65" s="11" customFormat="1" ht="13.5">
      <c r="B290" s="203"/>
      <c r="C290" s="204"/>
      <c r="D290" s="205" t="s">
        <v>177</v>
      </c>
      <c r="E290" s="206" t="s">
        <v>22</v>
      </c>
      <c r="F290" s="207" t="s">
        <v>310</v>
      </c>
      <c r="G290" s="204"/>
      <c r="H290" s="208" t="s">
        <v>22</v>
      </c>
      <c r="I290" s="209"/>
      <c r="J290" s="204"/>
      <c r="K290" s="204"/>
      <c r="L290" s="210"/>
      <c r="M290" s="211"/>
      <c r="N290" s="212"/>
      <c r="O290" s="212"/>
      <c r="P290" s="212"/>
      <c r="Q290" s="212"/>
      <c r="R290" s="212"/>
      <c r="S290" s="212"/>
      <c r="T290" s="213"/>
      <c r="AT290" s="214" t="s">
        <v>177</v>
      </c>
      <c r="AU290" s="214" t="s">
        <v>87</v>
      </c>
      <c r="AV290" s="11" t="s">
        <v>24</v>
      </c>
      <c r="AW290" s="11" t="s">
        <v>41</v>
      </c>
      <c r="AX290" s="11" t="s">
        <v>78</v>
      </c>
      <c r="AY290" s="214" t="s">
        <v>168</v>
      </c>
    </row>
    <row r="291" spans="2:65" s="12" customFormat="1" ht="13.5">
      <c r="B291" s="215"/>
      <c r="C291" s="216"/>
      <c r="D291" s="205" t="s">
        <v>177</v>
      </c>
      <c r="E291" s="227" t="s">
        <v>22</v>
      </c>
      <c r="F291" s="228" t="s">
        <v>452</v>
      </c>
      <c r="G291" s="216"/>
      <c r="H291" s="229">
        <v>4.88</v>
      </c>
      <c r="I291" s="221"/>
      <c r="J291" s="216"/>
      <c r="K291" s="216"/>
      <c r="L291" s="222"/>
      <c r="M291" s="223"/>
      <c r="N291" s="224"/>
      <c r="O291" s="224"/>
      <c r="P291" s="224"/>
      <c r="Q291" s="224"/>
      <c r="R291" s="224"/>
      <c r="S291" s="224"/>
      <c r="T291" s="225"/>
      <c r="AT291" s="226" t="s">
        <v>177</v>
      </c>
      <c r="AU291" s="226" t="s">
        <v>87</v>
      </c>
      <c r="AV291" s="12" t="s">
        <v>87</v>
      </c>
      <c r="AW291" s="12" t="s">
        <v>41</v>
      </c>
      <c r="AX291" s="12" t="s">
        <v>78</v>
      </c>
      <c r="AY291" s="226" t="s">
        <v>168</v>
      </c>
    </row>
    <row r="292" spans="2:65" s="12" customFormat="1" ht="13.5">
      <c r="B292" s="215"/>
      <c r="C292" s="216"/>
      <c r="D292" s="217" t="s">
        <v>177</v>
      </c>
      <c r="E292" s="218" t="s">
        <v>22</v>
      </c>
      <c r="F292" s="219" t="s">
        <v>453</v>
      </c>
      <c r="G292" s="216"/>
      <c r="H292" s="220">
        <v>10.695</v>
      </c>
      <c r="I292" s="221"/>
      <c r="J292" s="216"/>
      <c r="K292" s="216"/>
      <c r="L292" s="222"/>
      <c r="M292" s="223"/>
      <c r="N292" s="224"/>
      <c r="O292" s="224"/>
      <c r="P292" s="224"/>
      <c r="Q292" s="224"/>
      <c r="R292" s="224"/>
      <c r="S292" s="224"/>
      <c r="T292" s="225"/>
      <c r="AT292" s="226" t="s">
        <v>177</v>
      </c>
      <c r="AU292" s="226" t="s">
        <v>87</v>
      </c>
      <c r="AV292" s="12" t="s">
        <v>87</v>
      </c>
      <c r="AW292" s="12" t="s">
        <v>41</v>
      </c>
      <c r="AX292" s="12" t="s">
        <v>78</v>
      </c>
      <c r="AY292" s="226" t="s">
        <v>168</v>
      </c>
    </row>
    <row r="293" spans="2:65" s="1" customFormat="1" ht="31.5" customHeight="1">
      <c r="B293" s="39"/>
      <c r="C293" s="191" t="s">
        <v>454</v>
      </c>
      <c r="D293" s="191" t="s">
        <v>170</v>
      </c>
      <c r="E293" s="192" t="s">
        <v>455</v>
      </c>
      <c r="F293" s="193" t="s">
        <v>456</v>
      </c>
      <c r="G293" s="194" t="s">
        <v>173</v>
      </c>
      <c r="H293" s="195">
        <v>7.7279999999999998</v>
      </c>
      <c r="I293" s="196"/>
      <c r="J293" s="197">
        <f>ROUND(I293*H293,2)</f>
        <v>0</v>
      </c>
      <c r="K293" s="193" t="s">
        <v>174</v>
      </c>
      <c r="L293" s="59"/>
      <c r="M293" s="198" t="s">
        <v>22</v>
      </c>
      <c r="N293" s="199" t="s">
        <v>49</v>
      </c>
      <c r="O293" s="40"/>
      <c r="P293" s="200">
        <f>O293*H293</f>
        <v>0</v>
      </c>
      <c r="Q293" s="200">
        <v>0.17818000000000001</v>
      </c>
      <c r="R293" s="200">
        <f>Q293*H293</f>
        <v>1.37697504</v>
      </c>
      <c r="S293" s="200">
        <v>0</v>
      </c>
      <c r="T293" s="201">
        <f>S293*H293</f>
        <v>0</v>
      </c>
      <c r="AR293" s="22" t="s">
        <v>175</v>
      </c>
      <c r="AT293" s="22" t="s">
        <v>170</v>
      </c>
      <c r="AU293" s="22" t="s">
        <v>87</v>
      </c>
      <c r="AY293" s="22" t="s">
        <v>168</v>
      </c>
      <c r="BE293" s="202">
        <f>IF(N293="základní",J293,0)</f>
        <v>0</v>
      </c>
      <c r="BF293" s="202">
        <f>IF(N293="snížená",J293,0)</f>
        <v>0</v>
      </c>
      <c r="BG293" s="202">
        <f>IF(N293="zákl. přenesená",J293,0)</f>
        <v>0</v>
      </c>
      <c r="BH293" s="202">
        <f>IF(N293="sníž. přenesená",J293,0)</f>
        <v>0</v>
      </c>
      <c r="BI293" s="202">
        <f>IF(N293="nulová",J293,0)</f>
        <v>0</v>
      </c>
      <c r="BJ293" s="22" t="s">
        <v>24</v>
      </c>
      <c r="BK293" s="202">
        <f>ROUND(I293*H293,2)</f>
        <v>0</v>
      </c>
      <c r="BL293" s="22" t="s">
        <v>175</v>
      </c>
      <c r="BM293" s="22" t="s">
        <v>457</v>
      </c>
    </row>
    <row r="294" spans="2:65" s="12" customFormat="1" ht="13.5">
      <c r="B294" s="215"/>
      <c r="C294" s="216"/>
      <c r="D294" s="205" t="s">
        <v>177</v>
      </c>
      <c r="E294" s="227" t="s">
        <v>22</v>
      </c>
      <c r="F294" s="228" t="s">
        <v>458</v>
      </c>
      <c r="G294" s="216"/>
      <c r="H294" s="229">
        <v>0.96899999999999997</v>
      </c>
      <c r="I294" s="221"/>
      <c r="J294" s="216"/>
      <c r="K294" s="216"/>
      <c r="L294" s="222"/>
      <c r="M294" s="223"/>
      <c r="N294" s="224"/>
      <c r="O294" s="224"/>
      <c r="P294" s="224"/>
      <c r="Q294" s="224"/>
      <c r="R294" s="224"/>
      <c r="S294" s="224"/>
      <c r="T294" s="225"/>
      <c r="AT294" s="226" t="s">
        <v>177</v>
      </c>
      <c r="AU294" s="226" t="s">
        <v>87</v>
      </c>
      <c r="AV294" s="12" t="s">
        <v>87</v>
      </c>
      <c r="AW294" s="12" t="s">
        <v>41</v>
      </c>
      <c r="AX294" s="12" t="s">
        <v>78</v>
      </c>
      <c r="AY294" s="226" t="s">
        <v>168</v>
      </c>
    </row>
    <row r="295" spans="2:65" s="12" customFormat="1" ht="13.5">
      <c r="B295" s="215"/>
      <c r="C295" s="216"/>
      <c r="D295" s="205" t="s">
        <v>177</v>
      </c>
      <c r="E295" s="227" t="s">
        <v>22</v>
      </c>
      <c r="F295" s="228" t="s">
        <v>459</v>
      </c>
      <c r="G295" s="216"/>
      <c r="H295" s="229">
        <v>0.78100000000000003</v>
      </c>
      <c r="I295" s="221"/>
      <c r="J295" s="216"/>
      <c r="K295" s="216"/>
      <c r="L295" s="222"/>
      <c r="M295" s="223"/>
      <c r="N295" s="224"/>
      <c r="O295" s="224"/>
      <c r="P295" s="224"/>
      <c r="Q295" s="224"/>
      <c r="R295" s="224"/>
      <c r="S295" s="224"/>
      <c r="T295" s="225"/>
      <c r="AT295" s="226" t="s">
        <v>177</v>
      </c>
      <c r="AU295" s="226" t="s">
        <v>87</v>
      </c>
      <c r="AV295" s="12" t="s">
        <v>87</v>
      </c>
      <c r="AW295" s="12" t="s">
        <v>41</v>
      </c>
      <c r="AX295" s="12" t="s">
        <v>78</v>
      </c>
      <c r="AY295" s="226" t="s">
        <v>168</v>
      </c>
    </row>
    <row r="296" spans="2:65" s="12" customFormat="1" ht="13.5">
      <c r="B296" s="215"/>
      <c r="C296" s="216"/>
      <c r="D296" s="205" t="s">
        <v>177</v>
      </c>
      <c r="E296" s="227" t="s">
        <v>22</v>
      </c>
      <c r="F296" s="228" t="s">
        <v>460</v>
      </c>
      <c r="G296" s="216"/>
      <c r="H296" s="229">
        <v>0.79800000000000004</v>
      </c>
      <c r="I296" s="221"/>
      <c r="J296" s="216"/>
      <c r="K296" s="216"/>
      <c r="L296" s="222"/>
      <c r="M296" s="223"/>
      <c r="N296" s="224"/>
      <c r="O296" s="224"/>
      <c r="P296" s="224"/>
      <c r="Q296" s="224"/>
      <c r="R296" s="224"/>
      <c r="S296" s="224"/>
      <c r="T296" s="225"/>
      <c r="AT296" s="226" t="s">
        <v>177</v>
      </c>
      <c r="AU296" s="226" t="s">
        <v>87</v>
      </c>
      <c r="AV296" s="12" t="s">
        <v>87</v>
      </c>
      <c r="AW296" s="12" t="s">
        <v>41</v>
      </c>
      <c r="AX296" s="12" t="s">
        <v>78</v>
      </c>
      <c r="AY296" s="226" t="s">
        <v>168</v>
      </c>
    </row>
    <row r="297" spans="2:65" s="12" customFormat="1" ht="13.5">
      <c r="B297" s="215"/>
      <c r="C297" s="216"/>
      <c r="D297" s="205" t="s">
        <v>177</v>
      </c>
      <c r="E297" s="227" t="s">
        <v>22</v>
      </c>
      <c r="F297" s="228" t="s">
        <v>461</v>
      </c>
      <c r="G297" s="216"/>
      <c r="H297" s="229">
        <v>1.26</v>
      </c>
      <c r="I297" s="221"/>
      <c r="J297" s="216"/>
      <c r="K297" s="216"/>
      <c r="L297" s="222"/>
      <c r="M297" s="223"/>
      <c r="N297" s="224"/>
      <c r="O297" s="224"/>
      <c r="P297" s="224"/>
      <c r="Q297" s="224"/>
      <c r="R297" s="224"/>
      <c r="S297" s="224"/>
      <c r="T297" s="225"/>
      <c r="AT297" s="226" t="s">
        <v>177</v>
      </c>
      <c r="AU297" s="226" t="s">
        <v>87</v>
      </c>
      <c r="AV297" s="12" t="s">
        <v>87</v>
      </c>
      <c r="AW297" s="12" t="s">
        <v>41</v>
      </c>
      <c r="AX297" s="12" t="s">
        <v>78</v>
      </c>
      <c r="AY297" s="226" t="s">
        <v>168</v>
      </c>
    </row>
    <row r="298" spans="2:65" s="12" customFormat="1" ht="13.5">
      <c r="B298" s="215"/>
      <c r="C298" s="216"/>
      <c r="D298" s="205" t="s">
        <v>177</v>
      </c>
      <c r="E298" s="227" t="s">
        <v>22</v>
      </c>
      <c r="F298" s="228" t="s">
        <v>462</v>
      </c>
      <c r="G298" s="216"/>
      <c r="H298" s="229">
        <v>3.01</v>
      </c>
      <c r="I298" s="221"/>
      <c r="J298" s="216"/>
      <c r="K298" s="216"/>
      <c r="L298" s="222"/>
      <c r="M298" s="223"/>
      <c r="N298" s="224"/>
      <c r="O298" s="224"/>
      <c r="P298" s="224"/>
      <c r="Q298" s="224"/>
      <c r="R298" s="224"/>
      <c r="S298" s="224"/>
      <c r="T298" s="225"/>
      <c r="AT298" s="226" t="s">
        <v>177</v>
      </c>
      <c r="AU298" s="226" t="s">
        <v>87</v>
      </c>
      <c r="AV298" s="12" t="s">
        <v>87</v>
      </c>
      <c r="AW298" s="12" t="s">
        <v>41</v>
      </c>
      <c r="AX298" s="12" t="s">
        <v>78</v>
      </c>
      <c r="AY298" s="226" t="s">
        <v>168</v>
      </c>
    </row>
    <row r="299" spans="2:65" s="12" customFormat="1" ht="13.5">
      <c r="B299" s="215"/>
      <c r="C299" s="216"/>
      <c r="D299" s="205" t="s">
        <v>177</v>
      </c>
      <c r="E299" s="227" t="s">
        <v>22</v>
      </c>
      <c r="F299" s="228" t="s">
        <v>463</v>
      </c>
      <c r="G299" s="216"/>
      <c r="H299" s="229">
        <v>0.504</v>
      </c>
      <c r="I299" s="221"/>
      <c r="J299" s="216"/>
      <c r="K299" s="216"/>
      <c r="L299" s="222"/>
      <c r="M299" s="223"/>
      <c r="N299" s="224"/>
      <c r="O299" s="224"/>
      <c r="P299" s="224"/>
      <c r="Q299" s="224"/>
      <c r="R299" s="224"/>
      <c r="S299" s="224"/>
      <c r="T299" s="225"/>
      <c r="AT299" s="226" t="s">
        <v>177</v>
      </c>
      <c r="AU299" s="226" t="s">
        <v>87</v>
      </c>
      <c r="AV299" s="12" t="s">
        <v>87</v>
      </c>
      <c r="AW299" s="12" t="s">
        <v>41</v>
      </c>
      <c r="AX299" s="12" t="s">
        <v>78</v>
      </c>
      <c r="AY299" s="226" t="s">
        <v>168</v>
      </c>
    </row>
    <row r="300" spans="2:65" s="12" customFormat="1" ht="13.5">
      <c r="B300" s="215"/>
      <c r="C300" s="216"/>
      <c r="D300" s="217" t="s">
        <v>177</v>
      </c>
      <c r="E300" s="218" t="s">
        <v>22</v>
      </c>
      <c r="F300" s="219" t="s">
        <v>464</v>
      </c>
      <c r="G300" s="216"/>
      <c r="H300" s="220">
        <v>0.40600000000000003</v>
      </c>
      <c r="I300" s="221"/>
      <c r="J300" s="216"/>
      <c r="K300" s="216"/>
      <c r="L300" s="222"/>
      <c r="M300" s="223"/>
      <c r="N300" s="224"/>
      <c r="O300" s="224"/>
      <c r="P300" s="224"/>
      <c r="Q300" s="224"/>
      <c r="R300" s="224"/>
      <c r="S300" s="224"/>
      <c r="T300" s="225"/>
      <c r="AT300" s="226" t="s">
        <v>177</v>
      </c>
      <c r="AU300" s="226" t="s">
        <v>87</v>
      </c>
      <c r="AV300" s="12" t="s">
        <v>87</v>
      </c>
      <c r="AW300" s="12" t="s">
        <v>41</v>
      </c>
      <c r="AX300" s="12" t="s">
        <v>78</v>
      </c>
      <c r="AY300" s="226" t="s">
        <v>168</v>
      </c>
    </row>
    <row r="301" spans="2:65" s="1" customFormat="1" ht="44.25" customHeight="1">
      <c r="B301" s="39"/>
      <c r="C301" s="191" t="s">
        <v>465</v>
      </c>
      <c r="D301" s="191" t="s">
        <v>170</v>
      </c>
      <c r="E301" s="192" t="s">
        <v>466</v>
      </c>
      <c r="F301" s="193" t="s">
        <v>467</v>
      </c>
      <c r="G301" s="194" t="s">
        <v>173</v>
      </c>
      <c r="H301" s="195">
        <v>70.349999999999994</v>
      </c>
      <c r="I301" s="196"/>
      <c r="J301" s="197">
        <f>ROUND(I301*H301,2)</f>
        <v>0</v>
      </c>
      <c r="K301" s="193" t="s">
        <v>174</v>
      </c>
      <c r="L301" s="59"/>
      <c r="M301" s="198" t="s">
        <v>22</v>
      </c>
      <c r="N301" s="199" t="s">
        <v>49</v>
      </c>
      <c r="O301" s="40"/>
      <c r="P301" s="200">
        <f>O301*H301</f>
        <v>0</v>
      </c>
      <c r="Q301" s="200">
        <v>0.16039999999999999</v>
      </c>
      <c r="R301" s="200">
        <f>Q301*H301</f>
        <v>11.284139999999999</v>
      </c>
      <c r="S301" s="200">
        <v>0</v>
      </c>
      <c r="T301" s="201">
        <f>S301*H301</f>
        <v>0</v>
      </c>
      <c r="AR301" s="22" t="s">
        <v>175</v>
      </c>
      <c r="AT301" s="22" t="s">
        <v>170</v>
      </c>
      <c r="AU301" s="22" t="s">
        <v>87</v>
      </c>
      <c r="AY301" s="22" t="s">
        <v>168</v>
      </c>
      <c r="BE301" s="202">
        <f>IF(N301="základní",J301,0)</f>
        <v>0</v>
      </c>
      <c r="BF301" s="202">
        <f>IF(N301="snížená",J301,0)</f>
        <v>0</v>
      </c>
      <c r="BG301" s="202">
        <f>IF(N301="zákl. přenesená",J301,0)</f>
        <v>0</v>
      </c>
      <c r="BH301" s="202">
        <f>IF(N301="sníž. přenesená",J301,0)</f>
        <v>0</v>
      </c>
      <c r="BI301" s="202">
        <f>IF(N301="nulová",J301,0)</f>
        <v>0</v>
      </c>
      <c r="BJ301" s="22" t="s">
        <v>24</v>
      </c>
      <c r="BK301" s="202">
        <f>ROUND(I301*H301,2)</f>
        <v>0</v>
      </c>
      <c r="BL301" s="22" t="s">
        <v>175</v>
      </c>
      <c r="BM301" s="22" t="s">
        <v>468</v>
      </c>
    </row>
    <row r="302" spans="2:65" s="11" customFormat="1" ht="13.5">
      <c r="B302" s="203"/>
      <c r="C302" s="204"/>
      <c r="D302" s="205" t="s">
        <v>177</v>
      </c>
      <c r="E302" s="206" t="s">
        <v>22</v>
      </c>
      <c r="F302" s="207" t="s">
        <v>469</v>
      </c>
      <c r="G302" s="204"/>
      <c r="H302" s="208" t="s">
        <v>22</v>
      </c>
      <c r="I302" s="209"/>
      <c r="J302" s="204"/>
      <c r="K302" s="204"/>
      <c r="L302" s="210"/>
      <c r="M302" s="211"/>
      <c r="N302" s="212"/>
      <c r="O302" s="212"/>
      <c r="P302" s="212"/>
      <c r="Q302" s="212"/>
      <c r="R302" s="212"/>
      <c r="S302" s="212"/>
      <c r="T302" s="213"/>
      <c r="AT302" s="214" t="s">
        <v>177</v>
      </c>
      <c r="AU302" s="214" t="s">
        <v>87</v>
      </c>
      <c r="AV302" s="11" t="s">
        <v>24</v>
      </c>
      <c r="AW302" s="11" t="s">
        <v>41</v>
      </c>
      <c r="AX302" s="11" t="s">
        <v>78</v>
      </c>
      <c r="AY302" s="214" t="s">
        <v>168</v>
      </c>
    </row>
    <row r="303" spans="2:65" s="12" customFormat="1" ht="13.5">
      <c r="B303" s="215"/>
      <c r="C303" s="216"/>
      <c r="D303" s="205" t="s">
        <v>177</v>
      </c>
      <c r="E303" s="227" t="s">
        <v>22</v>
      </c>
      <c r="F303" s="228" t="s">
        <v>470</v>
      </c>
      <c r="G303" s="216"/>
      <c r="H303" s="229">
        <v>38.475000000000001</v>
      </c>
      <c r="I303" s="221"/>
      <c r="J303" s="216"/>
      <c r="K303" s="216"/>
      <c r="L303" s="222"/>
      <c r="M303" s="223"/>
      <c r="N303" s="224"/>
      <c r="O303" s="224"/>
      <c r="P303" s="224"/>
      <c r="Q303" s="224"/>
      <c r="R303" s="224"/>
      <c r="S303" s="224"/>
      <c r="T303" s="225"/>
      <c r="AT303" s="226" t="s">
        <v>177</v>
      </c>
      <c r="AU303" s="226" t="s">
        <v>87</v>
      </c>
      <c r="AV303" s="12" t="s">
        <v>87</v>
      </c>
      <c r="AW303" s="12" t="s">
        <v>41</v>
      </c>
      <c r="AX303" s="12" t="s">
        <v>78</v>
      </c>
      <c r="AY303" s="226" t="s">
        <v>168</v>
      </c>
    </row>
    <row r="304" spans="2:65" s="12" customFormat="1" ht="13.5">
      <c r="B304" s="215"/>
      <c r="C304" s="216"/>
      <c r="D304" s="217" t="s">
        <v>177</v>
      </c>
      <c r="E304" s="218" t="s">
        <v>22</v>
      </c>
      <c r="F304" s="219" t="s">
        <v>471</v>
      </c>
      <c r="G304" s="216"/>
      <c r="H304" s="220">
        <v>31.875</v>
      </c>
      <c r="I304" s="221"/>
      <c r="J304" s="216"/>
      <c r="K304" s="216"/>
      <c r="L304" s="222"/>
      <c r="M304" s="223"/>
      <c r="N304" s="224"/>
      <c r="O304" s="224"/>
      <c r="P304" s="224"/>
      <c r="Q304" s="224"/>
      <c r="R304" s="224"/>
      <c r="S304" s="224"/>
      <c r="T304" s="225"/>
      <c r="AT304" s="226" t="s">
        <v>177</v>
      </c>
      <c r="AU304" s="226" t="s">
        <v>87</v>
      </c>
      <c r="AV304" s="12" t="s">
        <v>87</v>
      </c>
      <c r="AW304" s="12" t="s">
        <v>41</v>
      </c>
      <c r="AX304" s="12" t="s">
        <v>78</v>
      </c>
      <c r="AY304" s="226" t="s">
        <v>168</v>
      </c>
    </row>
    <row r="305" spans="2:65" s="1" customFormat="1" ht="44.25" customHeight="1">
      <c r="B305" s="39"/>
      <c r="C305" s="191" t="s">
        <v>472</v>
      </c>
      <c r="D305" s="191" t="s">
        <v>170</v>
      </c>
      <c r="E305" s="192" t="s">
        <v>473</v>
      </c>
      <c r="F305" s="193" t="s">
        <v>474</v>
      </c>
      <c r="G305" s="194" t="s">
        <v>433</v>
      </c>
      <c r="H305" s="195">
        <v>40.085000000000001</v>
      </c>
      <c r="I305" s="196"/>
      <c r="J305" s="197">
        <f>ROUND(I305*H305,2)</f>
        <v>0</v>
      </c>
      <c r="K305" s="193" t="s">
        <v>174</v>
      </c>
      <c r="L305" s="59"/>
      <c r="M305" s="198" t="s">
        <v>22</v>
      </c>
      <c r="N305" s="199" t="s">
        <v>49</v>
      </c>
      <c r="O305" s="40"/>
      <c r="P305" s="200">
        <f>O305*H305</f>
        <v>0</v>
      </c>
      <c r="Q305" s="200">
        <v>2.3999999999999998E-3</v>
      </c>
      <c r="R305" s="200">
        <f>Q305*H305</f>
        <v>9.6203999999999998E-2</v>
      </c>
      <c r="S305" s="200">
        <v>0</v>
      </c>
      <c r="T305" s="201">
        <f>S305*H305</f>
        <v>0</v>
      </c>
      <c r="AR305" s="22" t="s">
        <v>175</v>
      </c>
      <c r="AT305" s="22" t="s">
        <v>170</v>
      </c>
      <c r="AU305" s="22" t="s">
        <v>87</v>
      </c>
      <c r="AY305" s="22" t="s">
        <v>168</v>
      </c>
      <c r="BE305" s="202">
        <f>IF(N305="základní",J305,0)</f>
        <v>0</v>
      </c>
      <c r="BF305" s="202">
        <f>IF(N305="snížená",J305,0)</f>
        <v>0</v>
      </c>
      <c r="BG305" s="202">
        <f>IF(N305="zákl. přenesená",J305,0)</f>
        <v>0</v>
      </c>
      <c r="BH305" s="202">
        <f>IF(N305="sníž. přenesená",J305,0)</f>
        <v>0</v>
      </c>
      <c r="BI305" s="202">
        <f>IF(N305="nulová",J305,0)</f>
        <v>0</v>
      </c>
      <c r="BJ305" s="22" t="s">
        <v>24</v>
      </c>
      <c r="BK305" s="202">
        <f>ROUND(I305*H305,2)</f>
        <v>0</v>
      </c>
      <c r="BL305" s="22" t="s">
        <v>175</v>
      </c>
      <c r="BM305" s="22" t="s">
        <v>475</v>
      </c>
    </row>
    <row r="306" spans="2:65" s="11" customFormat="1" ht="13.5">
      <c r="B306" s="203"/>
      <c r="C306" s="204"/>
      <c r="D306" s="205" t="s">
        <v>177</v>
      </c>
      <c r="E306" s="206" t="s">
        <v>22</v>
      </c>
      <c r="F306" s="207" t="s">
        <v>436</v>
      </c>
      <c r="G306" s="204"/>
      <c r="H306" s="208" t="s">
        <v>22</v>
      </c>
      <c r="I306" s="209"/>
      <c r="J306" s="204"/>
      <c r="K306" s="204"/>
      <c r="L306" s="210"/>
      <c r="M306" s="211"/>
      <c r="N306" s="212"/>
      <c r="O306" s="212"/>
      <c r="P306" s="212"/>
      <c r="Q306" s="212"/>
      <c r="R306" s="212"/>
      <c r="S306" s="212"/>
      <c r="T306" s="213"/>
      <c r="AT306" s="214" t="s">
        <v>177</v>
      </c>
      <c r="AU306" s="214" t="s">
        <v>87</v>
      </c>
      <c r="AV306" s="11" t="s">
        <v>24</v>
      </c>
      <c r="AW306" s="11" t="s">
        <v>41</v>
      </c>
      <c r="AX306" s="11" t="s">
        <v>78</v>
      </c>
      <c r="AY306" s="214" t="s">
        <v>168</v>
      </c>
    </row>
    <row r="307" spans="2:65" s="12" customFormat="1" ht="13.5">
      <c r="B307" s="215"/>
      <c r="C307" s="216"/>
      <c r="D307" s="205" t="s">
        <v>177</v>
      </c>
      <c r="E307" s="227" t="s">
        <v>22</v>
      </c>
      <c r="F307" s="228" t="s">
        <v>447</v>
      </c>
      <c r="G307" s="216"/>
      <c r="H307" s="229">
        <v>4.9800000000000004</v>
      </c>
      <c r="I307" s="221"/>
      <c r="J307" s="216"/>
      <c r="K307" s="216"/>
      <c r="L307" s="222"/>
      <c r="M307" s="223"/>
      <c r="N307" s="224"/>
      <c r="O307" s="224"/>
      <c r="P307" s="224"/>
      <c r="Q307" s="224"/>
      <c r="R307" s="224"/>
      <c r="S307" s="224"/>
      <c r="T307" s="225"/>
      <c r="AT307" s="226" t="s">
        <v>177</v>
      </c>
      <c r="AU307" s="226" t="s">
        <v>87</v>
      </c>
      <c r="AV307" s="12" t="s">
        <v>87</v>
      </c>
      <c r="AW307" s="12" t="s">
        <v>41</v>
      </c>
      <c r="AX307" s="12" t="s">
        <v>78</v>
      </c>
      <c r="AY307" s="226" t="s">
        <v>168</v>
      </c>
    </row>
    <row r="308" spans="2:65" s="11" customFormat="1" ht="13.5">
      <c r="B308" s="203"/>
      <c r="C308" s="204"/>
      <c r="D308" s="205" t="s">
        <v>177</v>
      </c>
      <c r="E308" s="206" t="s">
        <v>22</v>
      </c>
      <c r="F308" s="207" t="s">
        <v>292</v>
      </c>
      <c r="G308" s="204"/>
      <c r="H308" s="208" t="s">
        <v>22</v>
      </c>
      <c r="I308" s="209"/>
      <c r="J308" s="204"/>
      <c r="K308" s="204"/>
      <c r="L308" s="210"/>
      <c r="M308" s="211"/>
      <c r="N308" s="212"/>
      <c r="O308" s="212"/>
      <c r="P308" s="212"/>
      <c r="Q308" s="212"/>
      <c r="R308" s="212"/>
      <c r="S308" s="212"/>
      <c r="T308" s="213"/>
      <c r="AT308" s="214" t="s">
        <v>177</v>
      </c>
      <c r="AU308" s="214" t="s">
        <v>87</v>
      </c>
      <c r="AV308" s="11" t="s">
        <v>24</v>
      </c>
      <c r="AW308" s="11" t="s">
        <v>41</v>
      </c>
      <c r="AX308" s="11" t="s">
        <v>78</v>
      </c>
      <c r="AY308" s="214" t="s">
        <v>168</v>
      </c>
    </row>
    <row r="309" spans="2:65" s="12" customFormat="1" ht="13.5">
      <c r="B309" s="215"/>
      <c r="C309" s="216"/>
      <c r="D309" s="205" t="s">
        <v>177</v>
      </c>
      <c r="E309" s="227" t="s">
        <v>22</v>
      </c>
      <c r="F309" s="228" t="s">
        <v>450</v>
      </c>
      <c r="G309" s="216"/>
      <c r="H309" s="229">
        <v>4.7300000000000004</v>
      </c>
      <c r="I309" s="221"/>
      <c r="J309" s="216"/>
      <c r="K309" s="216"/>
      <c r="L309" s="222"/>
      <c r="M309" s="223"/>
      <c r="N309" s="224"/>
      <c r="O309" s="224"/>
      <c r="P309" s="224"/>
      <c r="Q309" s="224"/>
      <c r="R309" s="224"/>
      <c r="S309" s="224"/>
      <c r="T309" s="225"/>
      <c r="AT309" s="226" t="s">
        <v>177</v>
      </c>
      <c r="AU309" s="226" t="s">
        <v>87</v>
      </c>
      <c r="AV309" s="12" t="s">
        <v>87</v>
      </c>
      <c r="AW309" s="12" t="s">
        <v>41</v>
      </c>
      <c r="AX309" s="12" t="s">
        <v>78</v>
      </c>
      <c r="AY309" s="226" t="s">
        <v>168</v>
      </c>
    </row>
    <row r="310" spans="2:65" s="12" customFormat="1" ht="13.5">
      <c r="B310" s="215"/>
      <c r="C310" s="216"/>
      <c r="D310" s="205" t="s">
        <v>177</v>
      </c>
      <c r="E310" s="227" t="s">
        <v>22</v>
      </c>
      <c r="F310" s="228" t="s">
        <v>451</v>
      </c>
      <c r="G310" s="216"/>
      <c r="H310" s="229">
        <v>14.8</v>
      </c>
      <c r="I310" s="221"/>
      <c r="J310" s="216"/>
      <c r="K310" s="216"/>
      <c r="L310" s="222"/>
      <c r="M310" s="223"/>
      <c r="N310" s="224"/>
      <c r="O310" s="224"/>
      <c r="P310" s="224"/>
      <c r="Q310" s="224"/>
      <c r="R310" s="224"/>
      <c r="S310" s="224"/>
      <c r="T310" s="225"/>
      <c r="AT310" s="226" t="s">
        <v>177</v>
      </c>
      <c r="AU310" s="226" t="s">
        <v>87</v>
      </c>
      <c r="AV310" s="12" t="s">
        <v>87</v>
      </c>
      <c r="AW310" s="12" t="s">
        <v>41</v>
      </c>
      <c r="AX310" s="12" t="s">
        <v>78</v>
      </c>
      <c r="AY310" s="226" t="s">
        <v>168</v>
      </c>
    </row>
    <row r="311" spans="2:65" s="11" customFormat="1" ht="13.5">
      <c r="B311" s="203"/>
      <c r="C311" s="204"/>
      <c r="D311" s="205" t="s">
        <v>177</v>
      </c>
      <c r="E311" s="206" t="s">
        <v>22</v>
      </c>
      <c r="F311" s="207" t="s">
        <v>310</v>
      </c>
      <c r="G311" s="204"/>
      <c r="H311" s="208" t="s">
        <v>22</v>
      </c>
      <c r="I311" s="209"/>
      <c r="J311" s="204"/>
      <c r="K311" s="204"/>
      <c r="L311" s="210"/>
      <c r="M311" s="211"/>
      <c r="N311" s="212"/>
      <c r="O311" s="212"/>
      <c r="P311" s="212"/>
      <c r="Q311" s="212"/>
      <c r="R311" s="212"/>
      <c r="S311" s="212"/>
      <c r="T311" s="213"/>
      <c r="AT311" s="214" t="s">
        <v>177</v>
      </c>
      <c r="AU311" s="214" t="s">
        <v>87</v>
      </c>
      <c r="AV311" s="11" t="s">
        <v>24</v>
      </c>
      <c r="AW311" s="11" t="s">
        <v>41</v>
      </c>
      <c r="AX311" s="11" t="s">
        <v>78</v>
      </c>
      <c r="AY311" s="214" t="s">
        <v>168</v>
      </c>
    </row>
    <row r="312" spans="2:65" s="12" customFormat="1" ht="13.5">
      <c r="B312" s="215"/>
      <c r="C312" s="216"/>
      <c r="D312" s="205" t="s">
        <v>177</v>
      </c>
      <c r="E312" s="227" t="s">
        <v>22</v>
      </c>
      <c r="F312" s="228" t="s">
        <v>452</v>
      </c>
      <c r="G312" s="216"/>
      <c r="H312" s="229">
        <v>4.88</v>
      </c>
      <c r="I312" s="221"/>
      <c r="J312" s="216"/>
      <c r="K312" s="216"/>
      <c r="L312" s="222"/>
      <c r="M312" s="223"/>
      <c r="N312" s="224"/>
      <c r="O312" s="224"/>
      <c r="P312" s="224"/>
      <c r="Q312" s="224"/>
      <c r="R312" s="224"/>
      <c r="S312" s="224"/>
      <c r="T312" s="225"/>
      <c r="AT312" s="226" t="s">
        <v>177</v>
      </c>
      <c r="AU312" s="226" t="s">
        <v>87</v>
      </c>
      <c r="AV312" s="12" t="s">
        <v>87</v>
      </c>
      <c r="AW312" s="12" t="s">
        <v>41</v>
      </c>
      <c r="AX312" s="12" t="s">
        <v>78</v>
      </c>
      <c r="AY312" s="226" t="s">
        <v>168</v>
      </c>
    </row>
    <row r="313" spans="2:65" s="12" customFormat="1" ht="13.5">
      <c r="B313" s="215"/>
      <c r="C313" s="216"/>
      <c r="D313" s="217" t="s">
        <v>177</v>
      </c>
      <c r="E313" s="218" t="s">
        <v>22</v>
      </c>
      <c r="F313" s="219" t="s">
        <v>453</v>
      </c>
      <c r="G313" s="216"/>
      <c r="H313" s="220">
        <v>10.695</v>
      </c>
      <c r="I313" s="221"/>
      <c r="J313" s="216"/>
      <c r="K313" s="216"/>
      <c r="L313" s="222"/>
      <c r="M313" s="223"/>
      <c r="N313" s="224"/>
      <c r="O313" s="224"/>
      <c r="P313" s="224"/>
      <c r="Q313" s="224"/>
      <c r="R313" s="224"/>
      <c r="S313" s="224"/>
      <c r="T313" s="225"/>
      <c r="AT313" s="226" t="s">
        <v>177</v>
      </c>
      <c r="AU313" s="226" t="s">
        <v>87</v>
      </c>
      <c r="AV313" s="12" t="s">
        <v>87</v>
      </c>
      <c r="AW313" s="12" t="s">
        <v>41</v>
      </c>
      <c r="AX313" s="12" t="s">
        <v>78</v>
      </c>
      <c r="AY313" s="226" t="s">
        <v>168</v>
      </c>
    </row>
    <row r="314" spans="2:65" s="1" customFormat="1" ht="31.5" customHeight="1">
      <c r="B314" s="39"/>
      <c r="C314" s="191" t="s">
        <v>476</v>
      </c>
      <c r="D314" s="191" t="s">
        <v>170</v>
      </c>
      <c r="E314" s="192" t="s">
        <v>477</v>
      </c>
      <c r="F314" s="193" t="s">
        <v>478</v>
      </c>
      <c r="G314" s="194" t="s">
        <v>173</v>
      </c>
      <c r="H314" s="195">
        <v>30.05</v>
      </c>
      <c r="I314" s="196"/>
      <c r="J314" s="197">
        <f>ROUND(I314*H314,2)</f>
        <v>0</v>
      </c>
      <c r="K314" s="193" t="s">
        <v>174</v>
      </c>
      <c r="L314" s="59"/>
      <c r="M314" s="198" t="s">
        <v>22</v>
      </c>
      <c r="N314" s="199" t="s">
        <v>49</v>
      </c>
      <c r="O314" s="40"/>
      <c r="P314" s="200">
        <f>O314*H314</f>
        <v>0</v>
      </c>
      <c r="Q314" s="200">
        <v>1.06E-3</v>
      </c>
      <c r="R314" s="200">
        <f>Q314*H314</f>
        <v>3.1852999999999999E-2</v>
      </c>
      <c r="S314" s="200">
        <v>0</v>
      </c>
      <c r="T314" s="201">
        <f>S314*H314</f>
        <v>0</v>
      </c>
      <c r="AR314" s="22" t="s">
        <v>175</v>
      </c>
      <c r="AT314" s="22" t="s">
        <v>170</v>
      </c>
      <c r="AU314" s="22" t="s">
        <v>87</v>
      </c>
      <c r="AY314" s="22" t="s">
        <v>168</v>
      </c>
      <c r="BE314" s="202">
        <f>IF(N314="základní",J314,0)</f>
        <v>0</v>
      </c>
      <c r="BF314" s="202">
        <f>IF(N314="snížená",J314,0)</f>
        <v>0</v>
      </c>
      <c r="BG314" s="202">
        <f>IF(N314="zákl. přenesená",J314,0)</f>
        <v>0</v>
      </c>
      <c r="BH314" s="202">
        <f>IF(N314="sníž. přenesená",J314,0)</f>
        <v>0</v>
      </c>
      <c r="BI314" s="202">
        <f>IF(N314="nulová",J314,0)</f>
        <v>0</v>
      </c>
      <c r="BJ314" s="22" t="s">
        <v>24</v>
      </c>
      <c r="BK314" s="202">
        <f>ROUND(I314*H314,2)</f>
        <v>0</v>
      </c>
      <c r="BL314" s="22" t="s">
        <v>175</v>
      </c>
      <c r="BM314" s="22" t="s">
        <v>479</v>
      </c>
    </row>
    <row r="315" spans="2:65" s="12" customFormat="1" ht="13.5">
      <c r="B315" s="215"/>
      <c r="C315" s="216"/>
      <c r="D315" s="205" t="s">
        <v>177</v>
      </c>
      <c r="E315" s="227" t="s">
        <v>22</v>
      </c>
      <c r="F315" s="228" t="s">
        <v>480</v>
      </c>
      <c r="G315" s="216"/>
      <c r="H315" s="229">
        <v>30.05</v>
      </c>
      <c r="I315" s="221"/>
      <c r="J315" s="216"/>
      <c r="K315" s="216"/>
      <c r="L315" s="222"/>
      <c r="M315" s="223"/>
      <c r="N315" s="224"/>
      <c r="O315" s="224"/>
      <c r="P315" s="224"/>
      <c r="Q315" s="224"/>
      <c r="R315" s="224"/>
      <c r="S315" s="224"/>
      <c r="T315" s="225"/>
      <c r="AT315" s="226" t="s">
        <v>177</v>
      </c>
      <c r="AU315" s="226" t="s">
        <v>87</v>
      </c>
      <c r="AV315" s="12" t="s">
        <v>87</v>
      </c>
      <c r="AW315" s="12" t="s">
        <v>41</v>
      </c>
      <c r="AX315" s="12" t="s">
        <v>78</v>
      </c>
      <c r="AY315" s="226" t="s">
        <v>168</v>
      </c>
    </row>
    <row r="316" spans="2:65" s="10" customFormat="1" ht="29.85" customHeight="1">
      <c r="B316" s="174"/>
      <c r="C316" s="175"/>
      <c r="D316" s="188" t="s">
        <v>77</v>
      </c>
      <c r="E316" s="189" t="s">
        <v>175</v>
      </c>
      <c r="F316" s="189" t="s">
        <v>481</v>
      </c>
      <c r="G316" s="175"/>
      <c r="H316" s="175"/>
      <c r="I316" s="178"/>
      <c r="J316" s="190">
        <f>BK316</f>
        <v>0</v>
      </c>
      <c r="K316" s="175"/>
      <c r="L316" s="180"/>
      <c r="M316" s="181"/>
      <c r="N316" s="182"/>
      <c r="O316" s="182"/>
      <c r="P316" s="183">
        <f>SUM(P317:P334)</f>
        <v>0</v>
      </c>
      <c r="Q316" s="182"/>
      <c r="R316" s="183">
        <f>SUM(R317:R334)</f>
        <v>50.62590093</v>
      </c>
      <c r="S316" s="182"/>
      <c r="T316" s="184">
        <f>SUM(T317:T334)</f>
        <v>0</v>
      </c>
      <c r="AR316" s="185" t="s">
        <v>24</v>
      </c>
      <c r="AT316" s="186" t="s">
        <v>77</v>
      </c>
      <c r="AU316" s="186" t="s">
        <v>24</v>
      </c>
      <c r="AY316" s="185" t="s">
        <v>168</v>
      </c>
      <c r="BK316" s="187">
        <f>SUM(BK317:BK334)</f>
        <v>0</v>
      </c>
    </row>
    <row r="317" spans="2:65" s="1" customFormat="1" ht="57" customHeight="1">
      <c r="B317" s="39"/>
      <c r="C317" s="191" t="s">
        <v>482</v>
      </c>
      <c r="D317" s="191" t="s">
        <v>170</v>
      </c>
      <c r="E317" s="192" t="s">
        <v>483</v>
      </c>
      <c r="F317" s="193" t="s">
        <v>484</v>
      </c>
      <c r="G317" s="194" t="s">
        <v>173</v>
      </c>
      <c r="H317" s="195">
        <v>635.005</v>
      </c>
      <c r="I317" s="196"/>
      <c r="J317" s="197">
        <f>ROUND(I317*H317,2)</f>
        <v>0</v>
      </c>
      <c r="K317" s="193" t="s">
        <v>174</v>
      </c>
      <c r="L317" s="59"/>
      <c r="M317" s="198" t="s">
        <v>22</v>
      </c>
      <c r="N317" s="199" t="s">
        <v>49</v>
      </c>
      <c r="O317" s="40"/>
      <c r="P317" s="200">
        <f>O317*H317</f>
        <v>0</v>
      </c>
      <c r="Q317" s="200">
        <v>1.4670000000000001E-2</v>
      </c>
      <c r="R317" s="200">
        <f>Q317*H317</f>
        <v>9.3155233500000012</v>
      </c>
      <c r="S317" s="200">
        <v>0</v>
      </c>
      <c r="T317" s="201">
        <f>S317*H317</f>
        <v>0</v>
      </c>
      <c r="AR317" s="22" t="s">
        <v>175</v>
      </c>
      <c r="AT317" s="22" t="s">
        <v>170</v>
      </c>
      <c r="AU317" s="22" t="s">
        <v>87</v>
      </c>
      <c r="AY317" s="22" t="s">
        <v>168</v>
      </c>
      <c r="BE317" s="202">
        <f>IF(N317="základní",J317,0)</f>
        <v>0</v>
      </c>
      <c r="BF317" s="202">
        <f>IF(N317="snížená",J317,0)</f>
        <v>0</v>
      </c>
      <c r="BG317" s="202">
        <f>IF(N317="zákl. přenesená",J317,0)</f>
        <v>0</v>
      </c>
      <c r="BH317" s="202">
        <f>IF(N317="sníž. přenesená",J317,0)</f>
        <v>0</v>
      </c>
      <c r="BI317" s="202">
        <f>IF(N317="nulová",J317,0)</f>
        <v>0</v>
      </c>
      <c r="BJ317" s="22" t="s">
        <v>24</v>
      </c>
      <c r="BK317" s="202">
        <f>ROUND(I317*H317,2)</f>
        <v>0</v>
      </c>
      <c r="BL317" s="22" t="s">
        <v>175</v>
      </c>
      <c r="BM317" s="22" t="s">
        <v>485</v>
      </c>
    </row>
    <row r="318" spans="2:65" s="12" customFormat="1" ht="13.5">
      <c r="B318" s="215"/>
      <c r="C318" s="216"/>
      <c r="D318" s="205" t="s">
        <v>177</v>
      </c>
      <c r="E318" s="227" t="s">
        <v>22</v>
      </c>
      <c r="F318" s="228" t="s">
        <v>486</v>
      </c>
      <c r="G318" s="216"/>
      <c r="H318" s="229">
        <v>604.76700000000005</v>
      </c>
      <c r="I318" s="221"/>
      <c r="J318" s="216"/>
      <c r="K318" s="216"/>
      <c r="L318" s="222"/>
      <c r="M318" s="223"/>
      <c r="N318" s="224"/>
      <c r="O318" s="224"/>
      <c r="P318" s="224"/>
      <c r="Q318" s="224"/>
      <c r="R318" s="224"/>
      <c r="S318" s="224"/>
      <c r="T318" s="225"/>
      <c r="AT318" s="226" t="s">
        <v>177</v>
      </c>
      <c r="AU318" s="226" t="s">
        <v>87</v>
      </c>
      <c r="AV318" s="12" t="s">
        <v>87</v>
      </c>
      <c r="AW318" s="12" t="s">
        <v>41</v>
      </c>
      <c r="AX318" s="12" t="s">
        <v>78</v>
      </c>
      <c r="AY318" s="226" t="s">
        <v>168</v>
      </c>
    </row>
    <row r="319" spans="2:65" s="12" customFormat="1" ht="13.5">
      <c r="B319" s="215"/>
      <c r="C319" s="216"/>
      <c r="D319" s="217" t="s">
        <v>177</v>
      </c>
      <c r="E319" s="216"/>
      <c r="F319" s="219" t="s">
        <v>487</v>
      </c>
      <c r="G319" s="216"/>
      <c r="H319" s="220">
        <v>635.005</v>
      </c>
      <c r="I319" s="221"/>
      <c r="J319" s="216"/>
      <c r="K319" s="216"/>
      <c r="L319" s="222"/>
      <c r="M319" s="223"/>
      <c r="N319" s="224"/>
      <c r="O319" s="224"/>
      <c r="P319" s="224"/>
      <c r="Q319" s="224"/>
      <c r="R319" s="224"/>
      <c r="S319" s="224"/>
      <c r="T319" s="225"/>
      <c r="AT319" s="226" t="s">
        <v>177</v>
      </c>
      <c r="AU319" s="226" t="s">
        <v>87</v>
      </c>
      <c r="AV319" s="12" t="s">
        <v>87</v>
      </c>
      <c r="AW319" s="12" t="s">
        <v>6</v>
      </c>
      <c r="AX319" s="12" t="s">
        <v>24</v>
      </c>
      <c r="AY319" s="226" t="s">
        <v>168</v>
      </c>
    </row>
    <row r="320" spans="2:65" s="1" customFormat="1" ht="22.5" customHeight="1">
      <c r="B320" s="39"/>
      <c r="C320" s="191" t="s">
        <v>488</v>
      </c>
      <c r="D320" s="191" t="s">
        <v>170</v>
      </c>
      <c r="E320" s="192" t="s">
        <v>489</v>
      </c>
      <c r="F320" s="193" t="s">
        <v>490</v>
      </c>
      <c r="G320" s="194" t="s">
        <v>186</v>
      </c>
      <c r="H320" s="195">
        <v>16.311</v>
      </c>
      <c r="I320" s="196"/>
      <c r="J320" s="197">
        <f>ROUND(I320*H320,2)</f>
        <v>0</v>
      </c>
      <c r="K320" s="193" t="s">
        <v>174</v>
      </c>
      <c r="L320" s="59"/>
      <c r="M320" s="198" t="s">
        <v>22</v>
      </c>
      <c r="N320" s="199" t="s">
        <v>49</v>
      </c>
      <c r="O320" s="40"/>
      <c r="P320" s="200">
        <f>O320*H320</f>
        <v>0</v>
      </c>
      <c r="Q320" s="200">
        <v>2.4533999999999998</v>
      </c>
      <c r="R320" s="200">
        <f>Q320*H320</f>
        <v>40.017407399999996</v>
      </c>
      <c r="S320" s="200">
        <v>0</v>
      </c>
      <c r="T320" s="201">
        <f>S320*H320</f>
        <v>0</v>
      </c>
      <c r="AR320" s="22" t="s">
        <v>175</v>
      </c>
      <c r="AT320" s="22" t="s">
        <v>170</v>
      </c>
      <c r="AU320" s="22" t="s">
        <v>87</v>
      </c>
      <c r="AY320" s="22" t="s">
        <v>168</v>
      </c>
      <c r="BE320" s="202">
        <f>IF(N320="základní",J320,0)</f>
        <v>0</v>
      </c>
      <c r="BF320" s="202">
        <f>IF(N320="snížená",J320,0)</f>
        <v>0</v>
      </c>
      <c r="BG320" s="202">
        <f>IF(N320="zákl. přenesená",J320,0)</f>
        <v>0</v>
      </c>
      <c r="BH320" s="202">
        <f>IF(N320="sníž. přenesená",J320,0)</f>
        <v>0</v>
      </c>
      <c r="BI320" s="202">
        <f>IF(N320="nulová",J320,0)</f>
        <v>0</v>
      </c>
      <c r="BJ320" s="22" t="s">
        <v>24</v>
      </c>
      <c r="BK320" s="202">
        <f>ROUND(I320*H320,2)</f>
        <v>0</v>
      </c>
      <c r="BL320" s="22" t="s">
        <v>175</v>
      </c>
      <c r="BM320" s="22" t="s">
        <v>491</v>
      </c>
    </row>
    <row r="321" spans="2:65" s="11" customFormat="1" ht="13.5">
      <c r="B321" s="203"/>
      <c r="C321" s="204"/>
      <c r="D321" s="205" t="s">
        <v>177</v>
      </c>
      <c r="E321" s="206" t="s">
        <v>22</v>
      </c>
      <c r="F321" s="207" t="s">
        <v>492</v>
      </c>
      <c r="G321" s="204"/>
      <c r="H321" s="208" t="s">
        <v>22</v>
      </c>
      <c r="I321" s="209"/>
      <c r="J321" s="204"/>
      <c r="K321" s="204"/>
      <c r="L321" s="210"/>
      <c r="M321" s="211"/>
      <c r="N321" s="212"/>
      <c r="O321" s="212"/>
      <c r="P321" s="212"/>
      <c r="Q321" s="212"/>
      <c r="R321" s="212"/>
      <c r="S321" s="212"/>
      <c r="T321" s="213"/>
      <c r="AT321" s="214" t="s">
        <v>177</v>
      </c>
      <c r="AU321" s="214" t="s">
        <v>87</v>
      </c>
      <c r="AV321" s="11" t="s">
        <v>24</v>
      </c>
      <c r="AW321" s="11" t="s">
        <v>41</v>
      </c>
      <c r="AX321" s="11" t="s">
        <v>78</v>
      </c>
      <c r="AY321" s="214" t="s">
        <v>168</v>
      </c>
    </row>
    <row r="322" spans="2:65" s="12" customFormat="1" ht="13.5">
      <c r="B322" s="215"/>
      <c r="C322" s="216"/>
      <c r="D322" s="205" t="s">
        <v>177</v>
      </c>
      <c r="E322" s="227" t="s">
        <v>22</v>
      </c>
      <c r="F322" s="228" t="s">
        <v>493</v>
      </c>
      <c r="G322" s="216"/>
      <c r="H322" s="229">
        <v>9.7279999999999998</v>
      </c>
      <c r="I322" s="221"/>
      <c r="J322" s="216"/>
      <c r="K322" s="216"/>
      <c r="L322" s="222"/>
      <c r="M322" s="223"/>
      <c r="N322" s="224"/>
      <c r="O322" s="224"/>
      <c r="P322" s="224"/>
      <c r="Q322" s="224"/>
      <c r="R322" s="224"/>
      <c r="S322" s="224"/>
      <c r="T322" s="225"/>
      <c r="AT322" s="226" t="s">
        <v>177</v>
      </c>
      <c r="AU322" s="226" t="s">
        <v>87</v>
      </c>
      <c r="AV322" s="12" t="s">
        <v>87</v>
      </c>
      <c r="AW322" s="12" t="s">
        <v>41</v>
      </c>
      <c r="AX322" s="12" t="s">
        <v>78</v>
      </c>
      <c r="AY322" s="226" t="s">
        <v>168</v>
      </c>
    </row>
    <row r="323" spans="2:65" s="12" customFormat="1" ht="13.5">
      <c r="B323" s="215"/>
      <c r="C323" s="216"/>
      <c r="D323" s="205" t="s">
        <v>177</v>
      </c>
      <c r="E323" s="227" t="s">
        <v>22</v>
      </c>
      <c r="F323" s="228" t="s">
        <v>494</v>
      </c>
      <c r="G323" s="216"/>
      <c r="H323" s="229">
        <v>0.91</v>
      </c>
      <c r="I323" s="221"/>
      <c r="J323" s="216"/>
      <c r="K323" s="216"/>
      <c r="L323" s="222"/>
      <c r="M323" s="223"/>
      <c r="N323" s="224"/>
      <c r="O323" s="224"/>
      <c r="P323" s="224"/>
      <c r="Q323" s="224"/>
      <c r="R323" s="224"/>
      <c r="S323" s="224"/>
      <c r="T323" s="225"/>
      <c r="AT323" s="226" t="s">
        <v>177</v>
      </c>
      <c r="AU323" s="226" t="s">
        <v>87</v>
      </c>
      <c r="AV323" s="12" t="s">
        <v>87</v>
      </c>
      <c r="AW323" s="12" t="s">
        <v>41</v>
      </c>
      <c r="AX323" s="12" t="s">
        <v>78</v>
      </c>
      <c r="AY323" s="226" t="s">
        <v>168</v>
      </c>
    </row>
    <row r="324" spans="2:65" s="11" customFormat="1" ht="13.5">
      <c r="B324" s="203"/>
      <c r="C324" s="204"/>
      <c r="D324" s="205" t="s">
        <v>177</v>
      </c>
      <c r="E324" s="206" t="s">
        <v>22</v>
      </c>
      <c r="F324" s="207" t="s">
        <v>495</v>
      </c>
      <c r="G324" s="204"/>
      <c r="H324" s="208" t="s">
        <v>22</v>
      </c>
      <c r="I324" s="209"/>
      <c r="J324" s="204"/>
      <c r="K324" s="204"/>
      <c r="L324" s="210"/>
      <c r="M324" s="211"/>
      <c r="N324" s="212"/>
      <c r="O324" s="212"/>
      <c r="P324" s="212"/>
      <c r="Q324" s="212"/>
      <c r="R324" s="212"/>
      <c r="S324" s="212"/>
      <c r="T324" s="213"/>
      <c r="AT324" s="214" t="s">
        <v>177</v>
      </c>
      <c r="AU324" s="214" t="s">
        <v>87</v>
      </c>
      <c r="AV324" s="11" t="s">
        <v>24</v>
      </c>
      <c r="AW324" s="11" t="s">
        <v>41</v>
      </c>
      <c r="AX324" s="11" t="s">
        <v>78</v>
      </c>
      <c r="AY324" s="214" t="s">
        <v>168</v>
      </c>
    </row>
    <row r="325" spans="2:65" s="12" customFormat="1" ht="13.5">
      <c r="B325" s="215"/>
      <c r="C325" s="216"/>
      <c r="D325" s="217" t="s">
        <v>177</v>
      </c>
      <c r="E325" s="218" t="s">
        <v>22</v>
      </c>
      <c r="F325" s="219" t="s">
        <v>496</v>
      </c>
      <c r="G325" s="216"/>
      <c r="H325" s="220">
        <v>5.673</v>
      </c>
      <c r="I325" s="221"/>
      <c r="J325" s="216"/>
      <c r="K325" s="216"/>
      <c r="L325" s="222"/>
      <c r="M325" s="223"/>
      <c r="N325" s="224"/>
      <c r="O325" s="224"/>
      <c r="P325" s="224"/>
      <c r="Q325" s="224"/>
      <c r="R325" s="224"/>
      <c r="S325" s="224"/>
      <c r="T325" s="225"/>
      <c r="AT325" s="226" t="s">
        <v>177</v>
      </c>
      <c r="AU325" s="226" t="s">
        <v>87</v>
      </c>
      <c r="AV325" s="12" t="s">
        <v>87</v>
      </c>
      <c r="AW325" s="12" t="s">
        <v>41</v>
      </c>
      <c r="AX325" s="12" t="s">
        <v>78</v>
      </c>
      <c r="AY325" s="226" t="s">
        <v>168</v>
      </c>
    </row>
    <row r="326" spans="2:65" s="1" customFormat="1" ht="22.5" customHeight="1">
      <c r="B326" s="39"/>
      <c r="C326" s="191" t="s">
        <v>497</v>
      </c>
      <c r="D326" s="191" t="s">
        <v>170</v>
      </c>
      <c r="E326" s="192" t="s">
        <v>498</v>
      </c>
      <c r="F326" s="193" t="s">
        <v>499</v>
      </c>
      <c r="G326" s="194" t="s">
        <v>173</v>
      </c>
      <c r="H326" s="195">
        <v>83.638000000000005</v>
      </c>
      <c r="I326" s="196"/>
      <c r="J326" s="197">
        <f>ROUND(I326*H326,2)</f>
        <v>0</v>
      </c>
      <c r="K326" s="193" t="s">
        <v>174</v>
      </c>
      <c r="L326" s="59"/>
      <c r="M326" s="198" t="s">
        <v>22</v>
      </c>
      <c r="N326" s="199" t="s">
        <v>49</v>
      </c>
      <c r="O326" s="40"/>
      <c r="P326" s="200">
        <f>O326*H326</f>
        <v>0</v>
      </c>
      <c r="Q326" s="200">
        <v>5.1900000000000002E-3</v>
      </c>
      <c r="R326" s="200">
        <f>Q326*H326</f>
        <v>0.43408122000000005</v>
      </c>
      <c r="S326" s="200">
        <v>0</v>
      </c>
      <c r="T326" s="201">
        <f>S326*H326</f>
        <v>0</v>
      </c>
      <c r="AR326" s="22" t="s">
        <v>175</v>
      </c>
      <c r="AT326" s="22" t="s">
        <v>170</v>
      </c>
      <c r="AU326" s="22" t="s">
        <v>87</v>
      </c>
      <c r="AY326" s="22" t="s">
        <v>168</v>
      </c>
      <c r="BE326" s="202">
        <f>IF(N326="základní",J326,0)</f>
        <v>0</v>
      </c>
      <c r="BF326" s="202">
        <f>IF(N326="snížená",J326,0)</f>
        <v>0</v>
      </c>
      <c r="BG326" s="202">
        <f>IF(N326="zákl. přenesená",J326,0)</f>
        <v>0</v>
      </c>
      <c r="BH326" s="202">
        <f>IF(N326="sníž. přenesená",J326,0)</f>
        <v>0</v>
      </c>
      <c r="BI326" s="202">
        <f>IF(N326="nulová",J326,0)</f>
        <v>0</v>
      </c>
      <c r="BJ326" s="22" t="s">
        <v>24</v>
      </c>
      <c r="BK326" s="202">
        <f>ROUND(I326*H326,2)</f>
        <v>0</v>
      </c>
      <c r="BL326" s="22" t="s">
        <v>175</v>
      </c>
      <c r="BM326" s="22" t="s">
        <v>500</v>
      </c>
    </row>
    <row r="327" spans="2:65" s="11" customFormat="1" ht="13.5">
      <c r="B327" s="203"/>
      <c r="C327" s="204"/>
      <c r="D327" s="205" t="s">
        <v>177</v>
      </c>
      <c r="E327" s="206" t="s">
        <v>22</v>
      </c>
      <c r="F327" s="207" t="s">
        <v>492</v>
      </c>
      <c r="G327" s="204"/>
      <c r="H327" s="208" t="s">
        <v>22</v>
      </c>
      <c r="I327" s="209"/>
      <c r="J327" s="204"/>
      <c r="K327" s="204"/>
      <c r="L327" s="210"/>
      <c r="M327" s="211"/>
      <c r="N327" s="212"/>
      <c r="O327" s="212"/>
      <c r="P327" s="212"/>
      <c r="Q327" s="212"/>
      <c r="R327" s="212"/>
      <c r="S327" s="212"/>
      <c r="T327" s="213"/>
      <c r="AT327" s="214" t="s">
        <v>177</v>
      </c>
      <c r="AU327" s="214" t="s">
        <v>87</v>
      </c>
      <c r="AV327" s="11" t="s">
        <v>24</v>
      </c>
      <c r="AW327" s="11" t="s">
        <v>41</v>
      </c>
      <c r="AX327" s="11" t="s">
        <v>78</v>
      </c>
      <c r="AY327" s="214" t="s">
        <v>168</v>
      </c>
    </row>
    <row r="328" spans="2:65" s="12" customFormat="1" ht="13.5">
      <c r="B328" s="215"/>
      <c r="C328" s="216"/>
      <c r="D328" s="205" t="s">
        <v>177</v>
      </c>
      <c r="E328" s="227" t="s">
        <v>22</v>
      </c>
      <c r="F328" s="228" t="s">
        <v>501</v>
      </c>
      <c r="G328" s="216"/>
      <c r="H328" s="229">
        <v>53.302999999999997</v>
      </c>
      <c r="I328" s="221"/>
      <c r="J328" s="216"/>
      <c r="K328" s="216"/>
      <c r="L328" s="222"/>
      <c r="M328" s="223"/>
      <c r="N328" s="224"/>
      <c r="O328" s="224"/>
      <c r="P328" s="224"/>
      <c r="Q328" s="224"/>
      <c r="R328" s="224"/>
      <c r="S328" s="224"/>
      <c r="T328" s="225"/>
      <c r="AT328" s="226" t="s">
        <v>177</v>
      </c>
      <c r="AU328" s="226" t="s">
        <v>87</v>
      </c>
      <c r="AV328" s="12" t="s">
        <v>87</v>
      </c>
      <c r="AW328" s="12" t="s">
        <v>41</v>
      </c>
      <c r="AX328" s="12" t="s">
        <v>78</v>
      </c>
      <c r="AY328" s="226" t="s">
        <v>168</v>
      </c>
    </row>
    <row r="329" spans="2:65" s="12" customFormat="1" ht="13.5">
      <c r="B329" s="215"/>
      <c r="C329" s="216"/>
      <c r="D329" s="205" t="s">
        <v>177</v>
      </c>
      <c r="E329" s="227" t="s">
        <v>22</v>
      </c>
      <c r="F329" s="228" t="s">
        <v>502</v>
      </c>
      <c r="G329" s="216"/>
      <c r="H329" s="229">
        <v>4.55</v>
      </c>
      <c r="I329" s="221"/>
      <c r="J329" s="216"/>
      <c r="K329" s="216"/>
      <c r="L329" s="222"/>
      <c r="M329" s="223"/>
      <c r="N329" s="224"/>
      <c r="O329" s="224"/>
      <c r="P329" s="224"/>
      <c r="Q329" s="224"/>
      <c r="R329" s="224"/>
      <c r="S329" s="224"/>
      <c r="T329" s="225"/>
      <c r="AT329" s="226" t="s">
        <v>177</v>
      </c>
      <c r="AU329" s="226" t="s">
        <v>87</v>
      </c>
      <c r="AV329" s="12" t="s">
        <v>87</v>
      </c>
      <c r="AW329" s="12" t="s">
        <v>41</v>
      </c>
      <c r="AX329" s="12" t="s">
        <v>78</v>
      </c>
      <c r="AY329" s="226" t="s">
        <v>168</v>
      </c>
    </row>
    <row r="330" spans="2:65" s="11" customFormat="1" ht="13.5">
      <c r="B330" s="203"/>
      <c r="C330" s="204"/>
      <c r="D330" s="205" t="s">
        <v>177</v>
      </c>
      <c r="E330" s="206" t="s">
        <v>22</v>
      </c>
      <c r="F330" s="207" t="s">
        <v>495</v>
      </c>
      <c r="G330" s="204"/>
      <c r="H330" s="208" t="s">
        <v>22</v>
      </c>
      <c r="I330" s="209"/>
      <c r="J330" s="204"/>
      <c r="K330" s="204"/>
      <c r="L330" s="210"/>
      <c r="M330" s="211"/>
      <c r="N330" s="212"/>
      <c r="O330" s="212"/>
      <c r="P330" s="212"/>
      <c r="Q330" s="212"/>
      <c r="R330" s="212"/>
      <c r="S330" s="212"/>
      <c r="T330" s="213"/>
      <c r="AT330" s="214" t="s">
        <v>177</v>
      </c>
      <c r="AU330" s="214" t="s">
        <v>87</v>
      </c>
      <c r="AV330" s="11" t="s">
        <v>24</v>
      </c>
      <c r="AW330" s="11" t="s">
        <v>41</v>
      </c>
      <c r="AX330" s="11" t="s">
        <v>78</v>
      </c>
      <c r="AY330" s="214" t="s">
        <v>168</v>
      </c>
    </row>
    <row r="331" spans="2:65" s="12" customFormat="1" ht="13.5">
      <c r="B331" s="215"/>
      <c r="C331" s="216"/>
      <c r="D331" s="217" t="s">
        <v>177</v>
      </c>
      <c r="E331" s="218" t="s">
        <v>22</v>
      </c>
      <c r="F331" s="219" t="s">
        <v>503</v>
      </c>
      <c r="G331" s="216"/>
      <c r="H331" s="220">
        <v>25.785</v>
      </c>
      <c r="I331" s="221"/>
      <c r="J331" s="216"/>
      <c r="K331" s="216"/>
      <c r="L331" s="222"/>
      <c r="M331" s="223"/>
      <c r="N331" s="224"/>
      <c r="O331" s="224"/>
      <c r="P331" s="224"/>
      <c r="Q331" s="224"/>
      <c r="R331" s="224"/>
      <c r="S331" s="224"/>
      <c r="T331" s="225"/>
      <c r="AT331" s="226" t="s">
        <v>177</v>
      </c>
      <c r="AU331" s="226" t="s">
        <v>87</v>
      </c>
      <c r="AV331" s="12" t="s">
        <v>87</v>
      </c>
      <c r="AW331" s="12" t="s">
        <v>41</v>
      </c>
      <c r="AX331" s="12" t="s">
        <v>78</v>
      </c>
      <c r="AY331" s="226" t="s">
        <v>168</v>
      </c>
    </row>
    <row r="332" spans="2:65" s="1" customFormat="1" ht="22.5" customHeight="1">
      <c r="B332" s="39"/>
      <c r="C332" s="191" t="s">
        <v>504</v>
      </c>
      <c r="D332" s="191" t="s">
        <v>170</v>
      </c>
      <c r="E332" s="192" t="s">
        <v>505</v>
      </c>
      <c r="F332" s="193" t="s">
        <v>506</v>
      </c>
      <c r="G332" s="194" t="s">
        <v>173</v>
      </c>
      <c r="H332" s="195">
        <v>83.638000000000005</v>
      </c>
      <c r="I332" s="196"/>
      <c r="J332" s="197">
        <f>ROUND(I332*H332,2)</f>
        <v>0</v>
      </c>
      <c r="K332" s="193" t="s">
        <v>174</v>
      </c>
      <c r="L332" s="59"/>
      <c r="M332" s="198" t="s">
        <v>22</v>
      </c>
      <c r="N332" s="199" t="s">
        <v>49</v>
      </c>
      <c r="O332" s="40"/>
      <c r="P332" s="200">
        <f>O332*H332</f>
        <v>0</v>
      </c>
      <c r="Q332" s="200">
        <v>0</v>
      </c>
      <c r="R332" s="200">
        <f>Q332*H332</f>
        <v>0</v>
      </c>
      <c r="S332" s="200">
        <v>0</v>
      </c>
      <c r="T332" s="201">
        <f>S332*H332</f>
        <v>0</v>
      </c>
      <c r="AR332" s="22" t="s">
        <v>175</v>
      </c>
      <c r="AT332" s="22" t="s">
        <v>170</v>
      </c>
      <c r="AU332" s="22" t="s">
        <v>87</v>
      </c>
      <c r="AY332" s="22" t="s">
        <v>168</v>
      </c>
      <c r="BE332" s="202">
        <f>IF(N332="základní",J332,0)</f>
        <v>0</v>
      </c>
      <c r="BF332" s="202">
        <f>IF(N332="snížená",J332,0)</f>
        <v>0</v>
      </c>
      <c r="BG332" s="202">
        <f>IF(N332="zákl. přenesená",J332,0)</f>
        <v>0</v>
      </c>
      <c r="BH332" s="202">
        <f>IF(N332="sníž. přenesená",J332,0)</f>
        <v>0</v>
      </c>
      <c r="BI332" s="202">
        <f>IF(N332="nulová",J332,0)</f>
        <v>0</v>
      </c>
      <c r="BJ332" s="22" t="s">
        <v>24</v>
      </c>
      <c r="BK332" s="202">
        <f>ROUND(I332*H332,2)</f>
        <v>0</v>
      </c>
      <c r="BL332" s="22" t="s">
        <v>175</v>
      </c>
      <c r="BM332" s="22" t="s">
        <v>507</v>
      </c>
    </row>
    <row r="333" spans="2:65" s="1" customFormat="1" ht="22.5" customHeight="1">
      <c r="B333" s="39"/>
      <c r="C333" s="191" t="s">
        <v>508</v>
      </c>
      <c r="D333" s="191" t="s">
        <v>170</v>
      </c>
      <c r="E333" s="192" t="s">
        <v>509</v>
      </c>
      <c r="F333" s="193" t="s">
        <v>510</v>
      </c>
      <c r="G333" s="194" t="s">
        <v>218</v>
      </c>
      <c r="H333" s="195">
        <v>0.81599999999999995</v>
      </c>
      <c r="I333" s="196"/>
      <c r="J333" s="197">
        <f>ROUND(I333*H333,2)</f>
        <v>0</v>
      </c>
      <c r="K333" s="193" t="s">
        <v>174</v>
      </c>
      <c r="L333" s="59"/>
      <c r="M333" s="198" t="s">
        <v>22</v>
      </c>
      <c r="N333" s="199" t="s">
        <v>49</v>
      </c>
      <c r="O333" s="40"/>
      <c r="P333" s="200">
        <f>O333*H333</f>
        <v>0</v>
      </c>
      <c r="Q333" s="200">
        <v>1.0525599999999999</v>
      </c>
      <c r="R333" s="200">
        <f>Q333*H333</f>
        <v>0.85888895999999992</v>
      </c>
      <c r="S333" s="200">
        <v>0</v>
      </c>
      <c r="T333" s="201">
        <f>S333*H333</f>
        <v>0</v>
      </c>
      <c r="AR333" s="22" t="s">
        <v>175</v>
      </c>
      <c r="AT333" s="22" t="s">
        <v>170</v>
      </c>
      <c r="AU333" s="22" t="s">
        <v>87</v>
      </c>
      <c r="AY333" s="22" t="s">
        <v>168</v>
      </c>
      <c r="BE333" s="202">
        <f>IF(N333="základní",J333,0)</f>
        <v>0</v>
      </c>
      <c r="BF333" s="202">
        <f>IF(N333="snížená",J333,0)</f>
        <v>0</v>
      </c>
      <c r="BG333" s="202">
        <f>IF(N333="zákl. přenesená",J333,0)</f>
        <v>0</v>
      </c>
      <c r="BH333" s="202">
        <f>IF(N333="sníž. přenesená",J333,0)</f>
        <v>0</v>
      </c>
      <c r="BI333" s="202">
        <f>IF(N333="nulová",J333,0)</f>
        <v>0</v>
      </c>
      <c r="BJ333" s="22" t="s">
        <v>24</v>
      </c>
      <c r="BK333" s="202">
        <f>ROUND(I333*H333,2)</f>
        <v>0</v>
      </c>
      <c r="BL333" s="22" t="s">
        <v>175</v>
      </c>
      <c r="BM333" s="22" t="s">
        <v>511</v>
      </c>
    </row>
    <row r="334" spans="2:65" s="12" customFormat="1" ht="13.5">
      <c r="B334" s="215"/>
      <c r="C334" s="216"/>
      <c r="D334" s="205" t="s">
        <v>177</v>
      </c>
      <c r="E334" s="227" t="s">
        <v>22</v>
      </c>
      <c r="F334" s="228" t="s">
        <v>512</v>
      </c>
      <c r="G334" s="216"/>
      <c r="H334" s="229">
        <v>0.81599999999999995</v>
      </c>
      <c r="I334" s="221"/>
      <c r="J334" s="216"/>
      <c r="K334" s="216"/>
      <c r="L334" s="222"/>
      <c r="M334" s="223"/>
      <c r="N334" s="224"/>
      <c r="O334" s="224"/>
      <c r="P334" s="224"/>
      <c r="Q334" s="224"/>
      <c r="R334" s="224"/>
      <c r="S334" s="224"/>
      <c r="T334" s="225"/>
      <c r="AT334" s="226" t="s">
        <v>177</v>
      </c>
      <c r="AU334" s="226" t="s">
        <v>87</v>
      </c>
      <c r="AV334" s="12" t="s">
        <v>87</v>
      </c>
      <c r="AW334" s="12" t="s">
        <v>41</v>
      </c>
      <c r="AX334" s="12" t="s">
        <v>78</v>
      </c>
      <c r="AY334" s="226" t="s">
        <v>168</v>
      </c>
    </row>
    <row r="335" spans="2:65" s="10" customFormat="1" ht="29.85" customHeight="1">
      <c r="B335" s="174"/>
      <c r="C335" s="175"/>
      <c r="D335" s="188" t="s">
        <v>77</v>
      </c>
      <c r="E335" s="189" t="s">
        <v>411</v>
      </c>
      <c r="F335" s="189" t="s">
        <v>513</v>
      </c>
      <c r="G335" s="175"/>
      <c r="H335" s="175"/>
      <c r="I335" s="178"/>
      <c r="J335" s="190">
        <f>BK335</f>
        <v>0</v>
      </c>
      <c r="K335" s="175"/>
      <c r="L335" s="180"/>
      <c r="M335" s="181"/>
      <c r="N335" s="182"/>
      <c r="O335" s="182"/>
      <c r="P335" s="183">
        <f>SUM(P336:P351)</f>
        <v>0</v>
      </c>
      <c r="Q335" s="182"/>
      <c r="R335" s="183">
        <f>SUM(R336:R351)</f>
        <v>27.464266919999996</v>
      </c>
      <c r="S335" s="182"/>
      <c r="T335" s="184">
        <f>SUM(T336:T351)</f>
        <v>0</v>
      </c>
      <c r="AR335" s="185" t="s">
        <v>24</v>
      </c>
      <c r="AT335" s="186" t="s">
        <v>77</v>
      </c>
      <c r="AU335" s="186" t="s">
        <v>24</v>
      </c>
      <c r="AY335" s="185" t="s">
        <v>168</v>
      </c>
      <c r="BK335" s="187">
        <f>SUM(BK336:BK351)</f>
        <v>0</v>
      </c>
    </row>
    <row r="336" spans="2:65" s="1" customFormat="1" ht="31.5" customHeight="1">
      <c r="B336" s="39"/>
      <c r="C336" s="191" t="s">
        <v>514</v>
      </c>
      <c r="D336" s="191" t="s">
        <v>170</v>
      </c>
      <c r="E336" s="192" t="s">
        <v>515</v>
      </c>
      <c r="F336" s="193" t="s">
        <v>516</v>
      </c>
      <c r="G336" s="194" t="s">
        <v>186</v>
      </c>
      <c r="H336" s="195">
        <v>10.564</v>
      </c>
      <c r="I336" s="196"/>
      <c r="J336" s="197">
        <f>ROUND(I336*H336,2)</f>
        <v>0</v>
      </c>
      <c r="K336" s="193" t="s">
        <v>174</v>
      </c>
      <c r="L336" s="59"/>
      <c r="M336" s="198" t="s">
        <v>22</v>
      </c>
      <c r="N336" s="199" t="s">
        <v>49</v>
      </c>
      <c r="O336" s="40"/>
      <c r="P336" s="200">
        <f>O336*H336</f>
        <v>0</v>
      </c>
      <c r="Q336" s="200">
        <v>2.45343</v>
      </c>
      <c r="R336" s="200">
        <f>Q336*H336</f>
        <v>25.918034519999999</v>
      </c>
      <c r="S336" s="200">
        <v>0</v>
      </c>
      <c r="T336" s="201">
        <f>S336*H336</f>
        <v>0</v>
      </c>
      <c r="AR336" s="22" t="s">
        <v>175</v>
      </c>
      <c r="AT336" s="22" t="s">
        <v>170</v>
      </c>
      <c r="AU336" s="22" t="s">
        <v>87</v>
      </c>
      <c r="AY336" s="22" t="s">
        <v>168</v>
      </c>
      <c r="BE336" s="202">
        <f>IF(N336="základní",J336,0)</f>
        <v>0</v>
      </c>
      <c r="BF336" s="202">
        <f>IF(N336="snížená",J336,0)</f>
        <v>0</v>
      </c>
      <c r="BG336" s="202">
        <f>IF(N336="zákl. přenesená",J336,0)</f>
        <v>0</v>
      </c>
      <c r="BH336" s="202">
        <f>IF(N336="sníž. přenesená",J336,0)</f>
        <v>0</v>
      </c>
      <c r="BI336" s="202">
        <f>IF(N336="nulová",J336,0)</f>
        <v>0</v>
      </c>
      <c r="BJ336" s="22" t="s">
        <v>24</v>
      </c>
      <c r="BK336" s="202">
        <f>ROUND(I336*H336,2)</f>
        <v>0</v>
      </c>
      <c r="BL336" s="22" t="s">
        <v>175</v>
      </c>
      <c r="BM336" s="22" t="s">
        <v>517</v>
      </c>
    </row>
    <row r="337" spans="2:65" s="12" customFormat="1" ht="13.5">
      <c r="B337" s="215"/>
      <c r="C337" s="216"/>
      <c r="D337" s="205" t="s">
        <v>177</v>
      </c>
      <c r="E337" s="227" t="s">
        <v>22</v>
      </c>
      <c r="F337" s="228" t="s">
        <v>518</v>
      </c>
      <c r="G337" s="216"/>
      <c r="H337" s="229">
        <v>5.2370000000000001</v>
      </c>
      <c r="I337" s="221"/>
      <c r="J337" s="216"/>
      <c r="K337" s="216"/>
      <c r="L337" s="222"/>
      <c r="M337" s="223"/>
      <c r="N337" s="224"/>
      <c r="O337" s="224"/>
      <c r="P337" s="224"/>
      <c r="Q337" s="224"/>
      <c r="R337" s="224"/>
      <c r="S337" s="224"/>
      <c r="T337" s="225"/>
      <c r="AT337" s="226" t="s">
        <v>177</v>
      </c>
      <c r="AU337" s="226" t="s">
        <v>87</v>
      </c>
      <c r="AV337" s="12" t="s">
        <v>87</v>
      </c>
      <c r="AW337" s="12" t="s">
        <v>41</v>
      </c>
      <c r="AX337" s="12" t="s">
        <v>78</v>
      </c>
      <c r="AY337" s="226" t="s">
        <v>168</v>
      </c>
    </row>
    <row r="338" spans="2:65" s="12" customFormat="1" ht="13.5">
      <c r="B338" s="215"/>
      <c r="C338" s="216"/>
      <c r="D338" s="205" t="s">
        <v>177</v>
      </c>
      <c r="E338" s="227" t="s">
        <v>22</v>
      </c>
      <c r="F338" s="228" t="s">
        <v>519</v>
      </c>
      <c r="G338" s="216"/>
      <c r="H338" s="229">
        <v>2.6240000000000001</v>
      </c>
      <c r="I338" s="221"/>
      <c r="J338" s="216"/>
      <c r="K338" s="216"/>
      <c r="L338" s="222"/>
      <c r="M338" s="223"/>
      <c r="N338" s="224"/>
      <c r="O338" s="224"/>
      <c r="P338" s="224"/>
      <c r="Q338" s="224"/>
      <c r="R338" s="224"/>
      <c r="S338" s="224"/>
      <c r="T338" s="225"/>
      <c r="AT338" s="226" t="s">
        <v>177</v>
      </c>
      <c r="AU338" s="226" t="s">
        <v>87</v>
      </c>
      <c r="AV338" s="12" t="s">
        <v>87</v>
      </c>
      <c r="AW338" s="12" t="s">
        <v>41</v>
      </c>
      <c r="AX338" s="12" t="s">
        <v>78</v>
      </c>
      <c r="AY338" s="226" t="s">
        <v>168</v>
      </c>
    </row>
    <row r="339" spans="2:65" s="12" customFormat="1" ht="13.5">
      <c r="B339" s="215"/>
      <c r="C339" s="216"/>
      <c r="D339" s="217" t="s">
        <v>177</v>
      </c>
      <c r="E339" s="218" t="s">
        <v>22</v>
      </c>
      <c r="F339" s="219" t="s">
        <v>520</v>
      </c>
      <c r="G339" s="216"/>
      <c r="H339" s="220">
        <v>2.7029999999999998</v>
      </c>
      <c r="I339" s="221"/>
      <c r="J339" s="216"/>
      <c r="K339" s="216"/>
      <c r="L339" s="222"/>
      <c r="M339" s="223"/>
      <c r="N339" s="224"/>
      <c r="O339" s="224"/>
      <c r="P339" s="224"/>
      <c r="Q339" s="224"/>
      <c r="R339" s="224"/>
      <c r="S339" s="224"/>
      <c r="T339" s="225"/>
      <c r="AT339" s="226" t="s">
        <v>177</v>
      </c>
      <c r="AU339" s="226" t="s">
        <v>87</v>
      </c>
      <c r="AV339" s="12" t="s">
        <v>87</v>
      </c>
      <c r="AW339" s="12" t="s">
        <v>41</v>
      </c>
      <c r="AX339" s="12" t="s">
        <v>78</v>
      </c>
      <c r="AY339" s="226" t="s">
        <v>168</v>
      </c>
    </row>
    <row r="340" spans="2:65" s="1" customFormat="1" ht="31.5" customHeight="1">
      <c r="B340" s="39"/>
      <c r="C340" s="191" t="s">
        <v>521</v>
      </c>
      <c r="D340" s="191" t="s">
        <v>170</v>
      </c>
      <c r="E340" s="192" t="s">
        <v>522</v>
      </c>
      <c r="F340" s="193" t="s">
        <v>523</v>
      </c>
      <c r="G340" s="194" t="s">
        <v>173</v>
      </c>
      <c r="H340" s="195">
        <v>58.688000000000002</v>
      </c>
      <c r="I340" s="196"/>
      <c r="J340" s="197">
        <f>ROUND(I340*H340,2)</f>
        <v>0</v>
      </c>
      <c r="K340" s="193" t="s">
        <v>174</v>
      </c>
      <c r="L340" s="59"/>
      <c r="M340" s="198" t="s">
        <v>22</v>
      </c>
      <c r="N340" s="199" t="s">
        <v>49</v>
      </c>
      <c r="O340" s="40"/>
      <c r="P340" s="200">
        <f>O340*H340</f>
        <v>0</v>
      </c>
      <c r="Q340" s="200">
        <v>2.15E-3</v>
      </c>
      <c r="R340" s="200">
        <f>Q340*H340</f>
        <v>0.12617919999999999</v>
      </c>
      <c r="S340" s="200">
        <v>0</v>
      </c>
      <c r="T340" s="201">
        <f>S340*H340</f>
        <v>0</v>
      </c>
      <c r="AR340" s="22" t="s">
        <v>175</v>
      </c>
      <c r="AT340" s="22" t="s">
        <v>170</v>
      </c>
      <c r="AU340" s="22" t="s">
        <v>87</v>
      </c>
      <c r="AY340" s="22" t="s">
        <v>168</v>
      </c>
      <c r="BE340" s="202">
        <f>IF(N340="základní",J340,0)</f>
        <v>0</v>
      </c>
      <c r="BF340" s="202">
        <f>IF(N340="snížená",J340,0)</f>
        <v>0</v>
      </c>
      <c r="BG340" s="202">
        <f>IF(N340="zákl. přenesená",J340,0)</f>
        <v>0</v>
      </c>
      <c r="BH340" s="202">
        <f>IF(N340="sníž. přenesená",J340,0)</f>
        <v>0</v>
      </c>
      <c r="BI340" s="202">
        <f>IF(N340="nulová",J340,0)</f>
        <v>0</v>
      </c>
      <c r="BJ340" s="22" t="s">
        <v>24</v>
      </c>
      <c r="BK340" s="202">
        <f>ROUND(I340*H340,2)</f>
        <v>0</v>
      </c>
      <c r="BL340" s="22" t="s">
        <v>175</v>
      </c>
      <c r="BM340" s="22" t="s">
        <v>524</v>
      </c>
    </row>
    <row r="341" spans="2:65" s="12" customFormat="1" ht="13.5">
      <c r="B341" s="215"/>
      <c r="C341" s="216"/>
      <c r="D341" s="217" t="s">
        <v>177</v>
      </c>
      <c r="E341" s="218" t="s">
        <v>22</v>
      </c>
      <c r="F341" s="219" t="s">
        <v>525</v>
      </c>
      <c r="G341" s="216"/>
      <c r="H341" s="220">
        <v>58.688000000000002</v>
      </c>
      <c r="I341" s="221"/>
      <c r="J341" s="216"/>
      <c r="K341" s="216"/>
      <c r="L341" s="222"/>
      <c r="M341" s="223"/>
      <c r="N341" s="224"/>
      <c r="O341" s="224"/>
      <c r="P341" s="224"/>
      <c r="Q341" s="224"/>
      <c r="R341" s="224"/>
      <c r="S341" s="224"/>
      <c r="T341" s="225"/>
      <c r="AT341" s="226" t="s">
        <v>177</v>
      </c>
      <c r="AU341" s="226" t="s">
        <v>87</v>
      </c>
      <c r="AV341" s="12" t="s">
        <v>87</v>
      </c>
      <c r="AW341" s="12" t="s">
        <v>41</v>
      </c>
      <c r="AX341" s="12" t="s">
        <v>78</v>
      </c>
      <c r="AY341" s="226" t="s">
        <v>168</v>
      </c>
    </row>
    <row r="342" spans="2:65" s="1" customFormat="1" ht="31.5" customHeight="1">
      <c r="B342" s="39"/>
      <c r="C342" s="191" t="s">
        <v>526</v>
      </c>
      <c r="D342" s="191" t="s">
        <v>170</v>
      </c>
      <c r="E342" s="192" t="s">
        <v>527</v>
      </c>
      <c r="F342" s="193" t="s">
        <v>528</v>
      </c>
      <c r="G342" s="194" t="s">
        <v>173</v>
      </c>
      <c r="H342" s="195">
        <v>58.688000000000002</v>
      </c>
      <c r="I342" s="196"/>
      <c r="J342" s="197">
        <f>ROUND(I342*H342,2)</f>
        <v>0</v>
      </c>
      <c r="K342" s="193" t="s">
        <v>174</v>
      </c>
      <c r="L342" s="59"/>
      <c r="M342" s="198" t="s">
        <v>22</v>
      </c>
      <c r="N342" s="199" t="s">
        <v>49</v>
      </c>
      <c r="O342" s="40"/>
      <c r="P342" s="200">
        <f>O342*H342</f>
        <v>0</v>
      </c>
      <c r="Q342" s="200">
        <v>0</v>
      </c>
      <c r="R342" s="200">
        <f>Q342*H342</f>
        <v>0</v>
      </c>
      <c r="S342" s="200">
        <v>0</v>
      </c>
      <c r="T342" s="201">
        <f>S342*H342</f>
        <v>0</v>
      </c>
      <c r="AR342" s="22" t="s">
        <v>175</v>
      </c>
      <c r="AT342" s="22" t="s">
        <v>170</v>
      </c>
      <c r="AU342" s="22" t="s">
        <v>87</v>
      </c>
      <c r="AY342" s="22" t="s">
        <v>168</v>
      </c>
      <c r="BE342" s="202">
        <f>IF(N342="základní",J342,0)</f>
        <v>0</v>
      </c>
      <c r="BF342" s="202">
        <f>IF(N342="snížená",J342,0)</f>
        <v>0</v>
      </c>
      <c r="BG342" s="202">
        <f>IF(N342="zákl. přenesená",J342,0)</f>
        <v>0</v>
      </c>
      <c r="BH342" s="202">
        <f>IF(N342="sníž. přenesená",J342,0)</f>
        <v>0</v>
      </c>
      <c r="BI342" s="202">
        <f>IF(N342="nulová",J342,0)</f>
        <v>0</v>
      </c>
      <c r="BJ342" s="22" t="s">
        <v>24</v>
      </c>
      <c r="BK342" s="202">
        <f>ROUND(I342*H342,2)</f>
        <v>0</v>
      </c>
      <c r="BL342" s="22" t="s">
        <v>175</v>
      </c>
      <c r="BM342" s="22" t="s">
        <v>529</v>
      </c>
    </row>
    <row r="343" spans="2:65" s="1" customFormat="1" ht="31.5" customHeight="1">
      <c r="B343" s="39"/>
      <c r="C343" s="191" t="s">
        <v>530</v>
      </c>
      <c r="D343" s="191" t="s">
        <v>170</v>
      </c>
      <c r="E343" s="192" t="s">
        <v>531</v>
      </c>
      <c r="F343" s="193" t="s">
        <v>532</v>
      </c>
      <c r="G343" s="194" t="s">
        <v>173</v>
      </c>
      <c r="H343" s="195">
        <v>58.688000000000002</v>
      </c>
      <c r="I343" s="196"/>
      <c r="J343" s="197">
        <f>ROUND(I343*H343,2)</f>
        <v>0</v>
      </c>
      <c r="K343" s="193" t="s">
        <v>174</v>
      </c>
      <c r="L343" s="59"/>
      <c r="M343" s="198" t="s">
        <v>22</v>
      </c>
      <c r="N343" s="199" t="s">
        <v>49</v>
      </c>
      <c r="O343" s="40"/>
      <c r="P343" s="200">
        <f>O343*H343</f>
        <v>0</v>
      </c>
      <c r="Q343" s="200">
        <v>3.0999999999999999E-3</v>
      </c>
      <c r="R343" s="200">
        <f>Q343*H343</f>
        <v>0.18193280000000001</v>
      </c>
      <c r="S343" s="200">
        <v>0</v>
      </c>
      <c r="T343" s="201">
        <f>S343*H343</f>
        <v>0</v>
      </c>
      <c r="AR343" s="22" t="s">
        <v>175</v>
      </c>
      <c r="AT343" s="22" t="s">
        <v>170</v>
      </c>
      <c r="AU343" s="22" t="s">
        <v>87</v>
      </c>
      <c r="AY343" s="22" t="s">
        <v>168</v>
      </c>
      <c r="BE343" s="202">
        <f>IF(N343="základní",J343,0)</f>
        <v>0</v>
      </c>
      <c r="BF343" s="202">
        <f>IF(N343="snížená",J343,0)</f>
        <v>0</v>
      </c>
      <c r="BG343" s="202">
        <f>IF(N343="zákl. přenesená",J343,0)</f>
        <v>0</v>
      </c>
      <c r="BH343" s="202">
        <f>IF(N343="sníž. přenesená",J343,0)</f>
        <v>0</v>
      </c>
      <c r="BI343" s="202">
        <f>IF(N343="nulová",J343,0)</f>
        <v>0</v>
      </c>
      <c r="BJ343" s="22" t="s">
        <v>24</v>
      </c>
      <c r="BK343" s="202">
        <f>ROUND(I343*H343,2)</f>
        <v>0</v>
      </c>
      <c r="BL343" s="22" t="s">
        <v>175</v>
      </c>
      <c r="BM343" s="22" t="s">
        <v>533</v>
      </c>
    </row>
    <row r="344" spans="2:65" s="1" customFormat="1" ht="31.5" customHeight="1">
      <c r="B344" s="39"/>
      <c r="C344" s="191" t="s">
        <v>534</v>
      </c>
      <c r="D344" s="191" t="s">
        <v>170</v>
      </c>
      <c r="E344" s="192" t="s">
        <v>535</v>
      </c>
      <c r="F344" s="193" t="s">
        <v>536</v>
      </c>
      <c r="G344" s="194" t="s">
        <v>173</v>
      </c>
      <c r="H344" s="195">
        <v>58.688000000000002</v>
      </c>
      <c r="I344" s="196"/>
      <c r="J344" s="197">
        <f>ROUND(I344*H344,2)</f>
        <v>0</v>
      </c>
      <c r="K344" s="193" t="s">
        <v>174</v>
      </c>
      <c r="L344" s="59"/>
      <c r="M344" s="198" t="s">
        <v>22</v>
      </c>
      <c r="N344" s="199" t="s">
        <v>49</v>
      </c>
      <c r="O344" s="40"/>
      <c r="P344" s="200">
        <f>O344*H344</f>
        <v>0</v>
      </c>
      <c r="Q344" s="200">
        <v>0</v>
      </c>
      <c r="R344" s="200">
        <f>Q344*H344</f>
        <v>0</v>
      </c>
      <c r="S344" s="200">
        <v>0</v>
      </c>
      <c r="T344" s="201">
        <f>S344*H344</f>
        <v>0</v>
      </c>
      <c r="AR344" s="22" t="s">
        <v>175</v>
      </c>
      <c r="AT344" s="22" t="s">
        <v>170</v>
      </c>
      <c r="AU344" s="22" t="s">
        <v>87</v>
      </c>
      <c r="AY344" s="22" t="s">
        <v>168</v>
      </c>
      <c r="BE344" s="202">
        <f>IF(N344="základní",J344,0)</f>
        <v>0</v>
      </c>
      <c r="BF344" s="202">
        <f>IF(N344="snížená",J344,0)</f>
        <v>0</v>
      </c>
      <c r="BG344" s="202">
        <f>IF(N344="zákl. přenesená",J344,0)</f>
        <v>0</v>
      </c>
      <c r="BH344" s="202">
        <f>IF(N344="sníž. přenesená",J344,0)</f>
        <v>0</v>
      </c>
      <c r="BI344" s="202">
        <f>IF(N344="nulová",J344,0)</f>
        <v>0</v>
      </c>
      <c r="BJ344" s="22" t="s">
        <v>24</v>
      </c>
      <c r="BK344" s="202">
        <f>ROUND(I344*H344,2)</f>
        <v>0</v>
      </c>
      <c r="BL344" s="22" t="s">
        <v>175</v>
      </c>
      <c r="BM344" s="22" t="s">
        <v>537</v>
      </c>
    </row>
    <row r="345" spans="2:65" s="1" customFormat="1" ht="57" customHeight="1">
      <c r="B345" s="39"/>
      <c r="C345" s="191" t="s">
        <v>538</v>
      </c>
      <c r="D345" s="191" t="s">
        <v>170</v>
      </c>
      <c r="E345" s="192" t="s">
        <v>539</v>
      </c>
      <c r="F345" s="193" t="s">
        <v>540</v>
      </c>
      <c r="G345" s="194" t="s">
        <v>218</v>
      </c>
      <c r="H345" s="195">
        <v>0.36899999999999999</v>
      </c>
      <c r="I345" s="196"/>
      <c r="J345" s="197">
        <f>ROUND(I345*H345,2)</f>
        <v>0</v>
      </c>
      <c r="K345" s="193" t="s">
        <v>174</v>
      </c>
      <c r="L345" s="59"/>
      <c r="M345" s="198" t="s">
        <v>22</v>
      </c>
      <c r="N345" s="199" t="s">
        <v>49</v>
      </c>
      <c r="O345" s="40"/>
      <c r="P345" s="200">
        <f>O345*H345</f>
        <v>0</v>
      </c>
      <c r="Q345" s="200">
        <v>1.0551600000000001</v>
      </c>
      <c r="R345" s="200">
        <f>Q345*H345</f>
        <v>0.38935404000000001</v>
      </c>
      <c r="S345" s="200">
        <v>0</v>
      </c>
      <c r="T345" s="201">
        <f>S345*H345</f>
        <v>0</v>
      </c>
      <c r="AR345" s="22" t="s">
        <v>175</v>
      </c>
      <c r="AT345" s="22" t="s">
        <v>170</v>
      </c>
      <c r="AU345" s="22" t="s">
        <v>87</v>
      </c>
      <c r="AY345" s="22" t="s">
        <v>168</v>
      </c>
      <c r="BE345" s="202">
        <f>IF(N345="základní",J345,0)</f>
        <v>0</v>
      </c>
      <c r="BF345" s="202">
        <f>IF(N345="snížená",J345,0)</f>
        <v>0</v>
      </c>
      <c r="BG345" s="202">
        <f>IF(N345="zákl. přenesená",J345,0)</f>
        <v>0</v>
      </c>
      <c r="BH345" s="202">
        <f>IF(N345="sníž. přenesená",J345,0)</f>
        <v>0</v>
      </c>
      <c r="BI345" s="202">
        <f>IF(N345="nulová",J345,0)</f>
        <v>0</v>
      </c>
      <c r="BJ345" s="22" t="s">
        <v>24</v>
      </c>
      <c r="BK345" s="202">
        <f>ROUND(I345*H345,2)</f>
        <v>0</v>
      </c>
      <c r="BL345" s="22" t="s">
        <v>175</v>
      </c>
      <c r="BM345" s="22" t="s">
        <v>541</v>
      </c>
    </row>
    <row r="346" spans="2:65" s="12" customFormat="1" ht="13.5">
      <c r="B346" s="215"/>
      <c r="C346" s="216"/>
      <c r="D346" s="217" t="s">
        <v>177</v>
      </c>
      <c r="E346" s="218" t="s">
        <v>22</v>
      </c>
      <c r="F346" s="219" t="s">
        <v>542</v>
      </c>
      <c r="G346" s="216"/>
      <c r="H346" s="220">
        <v>0.36899999999999999</v>
      </c>
      <c r="I346" s="221"/>
      <c r="J346" s="216"/>
      <c r="K346" s="216"/>
      <c r="L346" s="222"/>
      <c r="M346" s="223"/>
      <c r="N346" s="224"/>
      <c r="O346" s="224"/>
      <c r="P346" s="224"/>
      <c r="Q346" s="224"/>
      <c r="R346" s="224"/>
      <c r="S346" s="224"/>
      <c r="T346" s="225"/>
      <c r="AT346" s="226" t="s">
        <v>177</v>
      </c>
      <c r="AU346" s="226" t="s">
        <v>87</v>
      </c>
      <c r="AV346" s="12" t="s">
        <v>87</v>
      </c>
      <c r="AW346" s="12" t="s">
        <v>41</v>
      </c>
      <c r="AX346" s="12" t="s">
        <v>78</v>
      </c>
      <c r="AY346" s="226" t="s">
        <v>168</v>
      </c>
    </row>
    <row r="347" spans="2:65" s="1" customFormat="1" ht="57" customHeight="1">
      <c r="B347" s="39"/>
      <c r="C347" s="191" t="s">
        <v>543</v>
      </c>
      <c r="D347" s="191" t="s">
        <v>170</v>
      </c>
      <c r="E347" s="192" t="s">
        <v>544</v>
      </c>
      <c r="F347" s="193" t="s">
        <v>545</v>
      </c>
      <c r="G347" s="194" t="s">
        <v>218</v>
      </c>
      <c r="H347" s="195">
        <v>0.80600000000000005</v>
      </c>
      <c r="I347" s="196"/>
      <c r="J347" s="197">
        <f>ROUND(I347*H347,2)</f>
        <v>0</v>
      </c>
      <c r="K347" s="193" t="s">
        <v>174</v>
      </c>
      <c r="L347" s="59"/>
      <c r="M347" s="198" t="s">
        <v>22</v>
      </c>
      <c r="N347" s="199" t="s">
        <v>49</v>
      </c>
      <c r="O347" s="40"/>
      <c r="P347" s="200">
        <f>O347*H347</f>
        <v>0</v>
      </c>
      <c r="Q347" s="200">
        <v>1.0530600000000001</v>
      </c>
      <c r="R347" s="200">
        <f>Q347*H347</f>
        <v>0.84876636000000016</v>
      </c>
      <c r="S347" s="200">
        <v>0</v>
      </c>
      <c r="T347" s="201">
        <f>S347*H347</f>
        <v>0</v>
      </c>
      <c r="AR347" s="22" t="s">
        <v>175</v>
      </c>
      <c r="AT347" s="22" t="s">
        <v>170</v>
      </c>
      <c r="AU347" s="22" t="s">
        <v>87</v>
      </c>
      <c r="AY347" s="22" t="s">
        <v>168</v>
      </c>
      <c r="BE347" s="202">
        <f>IF(N347="základní",J347,0)</f>
        <v>0</v>
      </c>
      <c r="BF347" s="202">
        <f>IF(N347="snížená",J347,0)</f>
        <v>0</v>
      </c>
      <c r="BG347" s="202">
        <f>IF(N347="zákl. přenesená",J347,0)</f>
        <v>0</v>
      </c>
      <c r="BH347" s="202">
        <f>IF(N347="sníž. přenesená",J347,0)</f>
        <v>0</v>
      </c>
      <c r="BI347" s="202">
        <f>IF(N347="nulová",J347,0)</f>
        <v>0</v>
      </c>
      <c r="BJ347" s="22" t="s">
        <v>24</v>
      </c>
      <c r="BK347" s="202">
        <f>ROUND(I347*H347,2)</f>
        <v>0</v>
      </c>
      <c r="BL347" s="22" t="s">
        <v>175</v>
      </c>
      <c r="BM347" s="22" t="s">
        <v>546</v>
      </c>
    </row>
    <row r="348" spans="2:65" s="11" customFormat="1" ht="13.5">
      <c r="B348" s="203"/>
      <c r="C348" s="204"/>
      <c r="D348" s="205" t="s">
        <v>177</v>
      </c>
      <c r="E348" s="206" t="s">
        <v>22</v>
      </c>
      <c r="F348" s="207" t="s">
        <v>547</v>
      </c>
      <c r="G348" s="204"/>
      <c r="H348" s="208" t="s">
        <v>22</v>
      </c>
      <c r="I348" s="209"/>
      <c r="J348" s="204"/>
      <c r="K348" s="204"/>
      <c r="L348" s="210"/>
      <c r="M348" s="211"/>
      <c r="N348" s="212"/>
      <c r="O348" s="212"/>
      <c r="P348" s="212"/>
      <c r="Q348" s="212"/>
      <c r="R348" s="212"/>
      <c r="S348" s="212"/>
      <c r="T348" s="213"/>
      <c r="AT348" s="214" t="s">
        <v>177</v>
      </c>
      <c r="AU348" s="214" t="s">
        <v>87</v>
      </c>
      <c r="AV348" s="11" t="s">
        <v>24</v>
      </c>
      <c r="AW348" s="11" t="s">
        <v>41</v>
      </c>
      <c r="AX348" s="11" t="s">
        <v>78</v>
      </c>
      <c r="AY348" s="214" t="s">
        <v>168</v>
      </c>
    </row>
    <row r="349" spans="2:65" s="12" customFormat="1" ht="13.5">
      <c r="B349" s="215"/>
      <c r="C349" s="216"/>
      <c r="D349" s="205" t="s">
        <v>177</v>
      </c>
      <c r="E349" s="227" t="s">
        <v>22</v>
      </c>
      <c r="F349" s="228" t="s">
        <v>548</v>
      </c>
      <c r="G349" s="216"/>
      <c r="H349" s="229">
        <v>0.63700000000000001</v>
      </c>
      <c r="I349" s="221"/>
      <c r="J349" s="216"/>
      <c r="K349" s="216"/>
      <c r="L349" s="222"/>
      <c r="M349" s="223"/>
      <c r="N349" s="224"/>
      <c r="O349" s="224"/>
      <c r="P349" s="224"/>
      <c r="Q349" s="224"/>
      <c r="R349" s="224"/>
      <c r="S349" s="224"/>
      <c r="T349" s="225"/>
      <c r="AT349" s="226" t="s">
        <v>177</v>
      </c>
      <c r="AU349" s="226" t="s">
        <v>87</v>
      </c>
      <c r="AV349" s="12" t="s">
        <v>87</v>
      </c>
      <c r="AW349" s="12" t="s">
        <v>41</v>
      </c>
      <c r="AX349" s="12" t="s">
        <v>78</v>
      </c>
      <c r="AY349" s="226" t="s">
        <v>168</v>
      </c>
    </row>
    <row r="350" spans="2:65" s="11" customFormat="1" ht="13.5">
      <c r="B350" s="203"/>
      <c r="C350" s="204"/>
      <c r="D350" s="205" t="s">
        <v>177</v>
      </c>
      <c r="E350" s="206" t="s">
        <v>22</v>
      </c>
      <c r="F350" s="207" t="s">
        <v>549</v>
      </c>
      <c r="G350" s="204"/>
      <c r="H350" s="208" t="s">
        <v>22</v>
      </c>
      <c r="I350" s="209"/>
      <c r="J350" s="204"/>
      <c r="K350" s="204"/>
      <c r="L350" s="210"/>
      <c r="M350" s="211"/>
      <c r="N350" s="212"/>
      <c r="O350" s="212"/>
      <c r="P350" s="212"/>
      <c r="Q350" s="212"/>
      <c r="R350" s="212"/>
      <c r="S350" s="212"/>
      <c r="T350" s="213"/>
      <c r="AT350" s="214" t="s">
        <v>177</v>
      </c>
      <c r="AU350" s="214" t="s">
        <v>87</v>
      </c>
      <c r="AV350" s="11" t="s">
        <v>24</v>
      </c>
      <c r="AW350" s="11" t="s">
        <v>41</v>
      </c>
      <c r="AX350" s="11" t="s">
        <v>78</v>
      </c>
      <c r="AY350" s="214" t="s">
        <v>168</v>
      </c>
    </row>
    <row r="351" spans="2:65" s="12" customFormat="1" ht="13.5">
      <c r="B351" s="215"/>
      <c r="C351" s="216"/>
      <c r="D351" s="205" t="s">
        <v>177</v>
      </c>
      <c r="E351" s="227" t="s">
        <v>22</v>
      </c>
      <c r="F351" s="228" t="s">
        <v>550</v>
      </c>
      <c r="G351" s="216"/>
      <c r="H351" s="229">
        <v>0.16900000000000001</v>
      </c>
      <c r="I351" s="221"/>
      <c r="J351" s="216"/>
      <c r="K351" s="216"/>
      <c r="L351" s="222"/>
      <c r="M351" s="223"/>
      <c r="N351" s="224"/>
      <c r="O351" s="224"/>
      <c r="P351" s="224"/>
      <c r="Q351" s="224"/>
      <c r="R351" s="224"/>
      <c r="S351" s="224"/>
      <c r="T351" s="225"/>
      <c r="AT351" s="226" t="s">
        <v>177</v>
      </c>
      <c r="AU351" s="226" t="s">
        <v>87</v>
      </c>
      <c r="AV351" s="12" t="s">
        <v>87</v>
      </c>
      <c r="AW351" s="12" t="s">
        <v>41</v>
      </c>
      <c r="AX351" s="12" t="s">
        <v>78</v>
      </c>
      <c r="AY351" s="226" t="s">
        <v>168</v>
      </c>
    </row>
    <row r="352" spans="2:65" s="10" customFormat="1" ht="29.85" customHeight="1">
      <c r="B352" s="174"/>
      <c r="C352" s="175"/>
      <c r="D352" s="188" t="s">
        <v>77</v>
      </c>
      <c r="E352" s="189" t="s">
        <v>430</v>
      </c>
      <c r="F352" s="189" t="s">
        <v>551</v>
      </c>
      <c r="G352" s="175"/>
      <c r="H352" s="175"/>
      <c r="I352" s="178"/>
      <c r="J352" s="190">
        <f>BK352</f>
        <v>0</v>
      </c>
      <c r="K352" s="175"/>
      <c r="L352" s="180"/>
      <c r="M352" s="181"/>
      <c r="N352" s="182"/>
      <c r="O352" s="182"/>
      <c r="P352" s="183">
        <f>SUM(P353:P399)</f>
        <v>0</v>
      </c>
      <c r="Q352" s="182"/>
      <c r="R352" s="183">
        <f>SUM(R353:R399)</f>
        <v>14.677397280000003</v>
      </c>
      <c r="S352" s="182"/>
      <c r="T352" s="184">
        <f>SUM(T353:T399)</f>
        <v>0</v>
      </c>
      <c r="AR352" s="185" t="s">
        <v>24</v>
      </c>
      <c r="AT352" s="186" t="s">
        <v>77</v>
      </c>
      <c r="AU352" s="186" t="s">
        <v>24</v>
      </c>
      <c r="AY352" s="185" t="s">
        <v>168</v>
      </c>
      <c r="BK352" s="187">
        <f>SUM(BK353:BK399)</f>
        <v>0</v>
      </c>
    </row>
    <row r="353" spans="2:65" s="1" customFormat="1" ht="31.5" customHeight="1">
      <c r="B353" s="39"/>
      <c r="C353" s="191" t="s">
        <v>552</v>
      </c>
      <c r="D353" s="191" t="s">
        <v>170</v>
      </c>
      <c r="E353" s="192" t="s">
        <v>553</v>
      </c>
      <c r="F353" s="193" t="s">
        <v>554</v>
      </c>
      <c r="G353" s="194" t="s">
        <v>186</v>
      </c>
      <c r="H353" s="195">
        <v>2.262</v>
      </c>
      <c r="I353" s="196"/>
      <c r="J353" s="197">
        <f>ROUND(I353*H353,2)</f>
        <v>0</v>
      </c>
      <c r="K353" s="193" t="s">
        <v>174</v>
      </c>
      <c r="L353" s="59"/>
      <c r="M353" s="198" t="s">
        <v>22</v>
      </c>
      <c r="N353" s="199" t="s">
        <v>49</v>
      </c>
      <c r="O353" s="40"/>
      <c r="P353" s="200">
        <f>O353*H353</f>
        <v>0</v>
      </c>
      <c r="Q353" s="200">
        <v>2.4533700000000001</v>
      </c>
      <c r="R353" s="200">
        <f>Q353*H353</f>
        <v>5.5495229400000001</v>
      </c>
      <c r="S353" s="200">
        <v>0</v>
      </c>
      <c r="T353" s="201">
        <f>S353*H353</f>
        <v>0</v>
      </c>
      <c r="AR353" s="22" t="s">
        <v>175</v>
      </c>
      <c r="AT353" s="22" t="s">
        <v>170</v>
      </c>
      <c r="AU353" s="22" t="s">
        <v>87</v>
      </c>
      <c r="AY353" s="22" t="s">
        <v>168</v>
      </c>
      <c r="BE353" s="202">
        <f>IF(N353="základní",J353,0)</f>
        <v>0</v>
      </c>
      <c r="BF353" s="202">
        <f>IF(N353="snížená",J353,0)</f>
        <v>0</v>
      </c>
      <c r="BG353" s="202">
        <f>IF(N353="zákl. přenesená",J353,0)</f>
        <v>0</v>
      </c>
      <c r="BH353" s="202">
        <f>IF(N353="sníž. přenesená",J353,0)</f>
        <v>0</v>
      </c>
      <c r="BI353" s="202">
        <f>IF(N353="nulová",J353,0)</f>
        <v>0</v>
      </c>
      <c r="BJ353" s="22" t="s">
        <v>24</v>
      </c>
      <c r="BK353" s="202">
        <f>ROUND(I353*H353,2)</f>
        <v>0</v>
      </c>
      <c r="BL353" s="22" t="s">
        <v>175</v>
      </c>
      <c r="BM353" s="22" t="s">
        <v>555</v>
      </c>
    </row>
    <row r="354" spans="2:65" s="11" customFormat="1" ht="13.5">
      <c r="B354" s="203"/>
      <c r="C354" s="204"/>
      <c r="D354" s="205" t="s">
        <v>177</v>
      </c>
      <c r="E354" s="206" t="s">
        <v>22</v>
      </c>
      <c r="F354" s="207" t="s">
        <v>556</v>
      </c>
      <c r="G354" s="204"/>
      <c r="H354" s="208" t="s">
        <v>22</v>
      </c>
      <c r="I354" s="209"/>
      <c r="J354" s="204"/>
      <c r="K354" s="204"/>
      <c r="L354" s="210"/>
      <c r="M354" s="211"/>
      <c r="N354" s="212"/>
      <c r="O354" s="212"/>
      <c r="P354" s="212"/>
      <c r="Q354" s="212"/>
      <c r="R354" s="212"/>
      <c r="S354" s="212"/>
      <c r="T354" s="213"/>
      <c r="AT354" s="214" t="s">
        <v>177</v>
      </c>
      <c r="AU354" s="214" t="s">
        <v>87</v>
      </c>
      <c r="AV354" s="11" t="s">
        <v>24</v>
      </c>
      <c r="AW354" s="11" t="s">
        <v>41</v>
      </c>
      <c r="AX354" s="11" t="s">
        <v>78</v>
      </c>
      <c r="AY354" s="214" t="s">
        <v>168</v>
      </c>
    </row>
    <row r="355" spans="2:65" s="12" customFormat="1" ht="13.5">
      <c r="B355" s="215"/>
      <c r="C355" s="216"/>
      <c r="D355" s="205" t="s">
        <v>177</v>
      </c>
      <c r="E355" s="227" t="s">
        <v>22</v>
      </c>
      <c r="F355" s="228" t="s">
        <v>557</v>
      </c>
      <c r="G355" s="216"/>
      <c r="H355" s="229">
        <v>0.93500000000000005</v>
      </c>
      <c r="I355" s="221"/>
      <c r="J355" s="216"/>
      <c r="K355" s="216"/>
      <c r="L355" s="222"/>
      <c r="M355" s="223"/>
      <c r="N355" s="224"/>
      <c r="O355" s="224"/>
      <c r="P355" s="224"/>
      <c r="Q355" s="224"/>
      <c r="R355" s="224"/>
      <c r="S355" s="224"/>
      <c r="T355" s="225"/>
      <c r="AT355" s="226" t="s">
        <v>177</v>
      </c>
      <c r="AU355" s="226" t="s">
        <v>87</v>
      </c>
      <c r="AV355" s="12" t="s">
        <v>87</v>
      </c>
      <c r="AW355" s="12" t="s">
        <v>41</v>
      </c>
      <c r="AX355" s="12" t="s">
        <v>78</v>
      </c>
      <c r="AY355" s="226" t="s">
        <v>168</v>
      </c>
    </row>
    <row r="356" spans="2:65" s="11" customFormat="1" ht="13.5">
      <c r="B356" s="203"/>
      <c r="C356" s="204"/>
      <c r="D356" s="205" t="s">
        <v>177</v>
      </c>
      <c r="E356" s="206" t="s">
        <v>22</v>
      </c>
      <c r="F356" s="207" t="s">
        <v>558</v>
      </c>
      <c r="G356" s="204"/>
      <c r="H356" s="208" t="s">
        <v>22</v>
      </c>
      <c r="I356" s="209"/>
      <c r="J356" s="204"/>
      <c r="K356" s="204"/>
      <c r="L356" s="210"/>
      <c r="M356" s="211"/>
      <c r="N356" s="212"/>
      <c r="O356" s="212"/>
      <c r="P356" s="212"/>
      <c r="Q356" s="212"/>
      <c r="R356" s="212"/>
      <c r="S356" s="212"/>
      <c r="T356" s="213"/>
      <c r="AT356" s="214" t="s">
        <v>177</v>
      </c>
      <c r="AU356" s="214" t="s">
        <v>87</v>
      </c>
      <c r="AV356" s="11" t="s">
        <v>24</v>
      </c>
      <c r="AW356" s="11" t="s">
        <v>41</v>
      </c>
      <c r="AX356" s="11" t="s">
        <v>78</v>
      </c>
      <c r="AY356" s="214" t="s">
        <v>168</v>
      </c>
    </row>
    <row r="357" spans="2:65" s="12" customFormat="1" ht="13.5">
      <c r="B357" s="215"/>
      <c r="C357" s="216"/>
      <c r="D357" s="217" t="s">
        <v>177</v>
      </c>
      <c r="E357" s="218" t="s">
        <v>22</v>
      </c>
      <c r="F357" s="219" t="s">
        <v>559</v>
      </c>
      <c r="G357" s="216"/>
      <c r="H357" s="220">
        <v>1.327</v>
      </c>
      <c r="I357" s="221"/>
      <c r="J357" s="216"/>
      <c r="K357" s="216"/>
      <c r="L357" s="222"/>
      <c r="M357" s="223"/>
      <c r="N357" s="224"/>
      <c r="O357" s="224"/>
      <c r="P357" s="224"/>
      <c r="Q357" s="224"/>
      <c r="R357" s="224"/>
      <c r="S357" s="224"/>
      <c r="T357" s="225"/>
      <c r="AT357" s="226" t="s">
        <v>177</v>
      </c>
      <c r="AU357" s="226" t="s">
        <v>87</v>
      </c>
      <c r="AV357" s="12" t="s">
        <v>87</v>
      </c>
      <c r="AW357" s="12" t="s">
        <v>41</v>
      </c>
      <c r="AX357" s="12" t="s">
        <v>78</v>
      </c>
      <c r="AY357" s="226" t="s">
        <v>168</v>
      </c>
    </row>
    <row r="358" spans="2:65" s="1" customFormat="1" ht="31.5" customHeight="1">
      <c r="B358" s="39"/>
      <c r="C358" s="191" t="s">
        <v>560</v>
      </c>
      <c r="D358" s="191" t="s">
        <v>170</v>
      </c>
      <c r="E358" s="192" t="s">
        <v>561</v>
      </c>
      <c r="F358" s="193" t="s">
        <v>562</v>
      </c>
      <c r="G358" s="194" t="s">
        <v>433</v>
      </c>
      <c r="H358" s="195">
        <v>49.2</v>
      </c>
      <c r="I358" s="196"/>
      <c r="J358" s="197">
        <f>ROUND(I358*H358,2)</f>
        <v>0</v>
      </c>
      <c r="K358" s="193" t="s">
        <v>22</v>
      </c>
      <c r="L358" s="59"/>
      <c r="M358" s="198" t="s">
        <v>22</v>
      </c>
      <c r="N358" s="199" t="s">
        <v>49</v>
      </c>
      <c r="O358" s="40"/>
      <c r="P358" s="200">
        <f>O358*H358</f>
        <v>0</v>
      </c>
      <c r="Q358" s="200">
        <v>0.1016</v>
      </c>
      <c r="R358" s="200">
        <f>Q358*H358</f>
        <v>4.9987200000000005</v>
      </c>
      <c r="S358" s="200">
        <v>0</v>
      </c>
      <c r="T358" s="201">
        <f>S358*H358</f>
        <v>0</v>
      </c>
      <c r="AR358" s="22" t="s">
        <v>175</v>
      </c>
      <c r="AT358" s="22" t="s">
        <v>170</v>
      </c>
      <c r="AU358" s="22" t="s">
        <v>87</v>
      </c>
      <c r="AY358" s="22" t="s">
        <v>168</v>
      </c>
      <c r="BE358" s="202">
        <f>IF(N358="základní",J358,0)</f>
        <v>0</v>
      </c>
      <c r="BF358" s="202">
        <f>IF(N358="snížená",J358,0)</f>
        <v>0</v>
      </c>
      <c r="BG358" s="202">
        <f>IF(N358="zákl. přenesená",J358,0)</f>
        <v>0</v>
      </c>
      <c r="BH358" s="202">
        <f>IF(N358="sníž. přenesená",J358,0)</f>
        <v>0</v>
      </c>
      <c r="BI358" s="202">
        <f>IF(N358="nulová",J358,0)</f>
        <v>0</v>
      </c>
      <c r="BJ358" s="22" t="s">
        <v>24</v>
      </c>
      <c r="BK358" s="202">
        <f>ROUND(I358*H358,2)</f>
        <v>0</v>
      </c>
      <c r="BL358" s="22" t="s">
        <v>175</v>
      </c>
      <c r="BM358" s="22" t="s">
        <v>563</v>
      </c>
    </row>
    <row r="359" spans="2:65" s="11" customFormat="1" ht="13.5">
      <c r="B359" s="203"/>
      <c r="C359" s="204"/>
      <c r="D359" s="205" t="s">
        <v>177</v>
      </c>
      <c r="E359" s="206" t="s">
        <v>22</v>
      </c>
      <c r="F359" s="207" t="s">
        <v>564</v>
      </c>
      <c r="G359" s="204"/>
      <c r="H359" s="208" t="s">
        <v>22</v>
      </c>
      <c r="I359" s="209"/>
      <c r="J359" s="204"/>
      <c r="K359" s="204"/>
      <c r="L359" s="210"/>
      <c r="M359" s="211"/>
      <c r="N359" s="212"/>
      <c r="O359" s="212"/>
      <c r="P359" s="212"/>
      <c r="Q359" s="212"/>
      <c r="R359" s="212"/>
      <c r="S359" s="212"/>
      <c r="T359" s="213"/>
      <c r="AT359" s="214" t="s">
        <v>177</v>
      </c>
      <c r="AU359" s="214" t="s">
        <v>87</v>
      </c>
      <c r="AV359" s="11" t="s">
        <v>24</v>
      </c>
      <c r="AW359" s="11" t="s">
        <v>41</v>
      </c>
      <c r="AX359" s="11" t="s">
        <v>78</v>
      </c>
      <c r="AY359" s="214" t="s">
        <v>168</v>
      </c>
    </row>
    <row r="360" spans="2:65" s="12" customFormat="1" ht="13.5">
      <c r="B360" s="215"/>
      <c r="C360" s="216"/>
      <c r="D360" s="205" t="s">
        <v>177</v>
      </c>
      <c r="E360" s="227" t="s">
        <v>22</v>
      </c>
      <c r="F360" s="228" t="s">
        <v>565</v>
      </c>
      <c r="G360" s="216"/>
      <c r="H360" s="229">
        <v>25.2</v>
      </c>
      <c r="I360" s="221"/>
      <c r="J360" s="216"/>
      <c r="K360" s="216"/>
      <c r="L360" s="222"/>
      <c r="M360" s="223"/>
      <c r="N360" s="224"/>
      <c r="O360" s="224"/>
      <c r="P360" s="224"/>
      <c r="Q360" s="224"/>
      <c r="R360" s="224"/>
      <c r="S360" s="224"/>
      <c r="T360" s="225"/>
      <c r="AT360" s="226" t="s">
        <v>177</v>
      </c>
      <c r="AU360" s="226" t="s">
        <v>87</v>
      </c>
      <c r="AV360" s="12" t="s">
        <v>87</v>
      </c>
      <c r="AW360" s="12" t="s">
        <v>41</v>
      </c>
      <c r="AX360" s="12" t="s">
        <v>78</v>
      </c>
      <c r="AY360" s="226" t="s">
        <v>168</v>
      </c>
    </row>
    <row r="361" spans="2:65" s="11" customFormat="1" ht="13.5">
      <c r="B361" s="203"/>
      <c r="C361" s="204"/>
      <c r="D361" s="205" t="s">
        <v>177</v>
      </c>
      <c r="E361" s="206" t="s">
        <v>22</v>
      </c>
      <c r="F361" s="207" t="s">
        <v>566</v>
      </c>
      <c r="G361" s="204"/>
      <c r="H361" s="208" t="s">
        <v>22</v>
      </c>
      <c r="I361" s="209"/>
      <c r="J361" s="204"/>
      <c r="K361" s="204"/>
      <c r="L361" s="210"/>
      <c r="M361" s="211"/>
      <c r="N361" s="212"/>
      <c r="O361" s="212"/>
      <c r="P361" s="212"/>
      <c r="Q361" s="212"/>
      <c r="R361" s="212"/>
      <c r="S361" s="212"/>
      <c r="T361" s="213"/>
      <c r="AT361" s="214" t="s">
        <v>177</v>
      </c>
      <c r="AU361" s="214" t="s">
        <v>87</v>
      </c>
      <c r="AV361" s="11" t="s">
        <v>24</v>
      </c>
      <c r="AW361" s="11" t="s">
        <v>41</v>
      </c>
      <c r="AX361" s="11" t="s">
        <v>78</v>
      </c>
      <c r="AY361" s="214" t="s">
        <v>168</v>
      </c>
    </row>
    <row r="362" spans="2:65" s="12" customFormat="1" ht="13.5">
      <c r="B362" s="215"/>
      <c r="C362" s="216"/>
      <c r="D362" s="217" t="s">
        <v>177</v>
      </c>
      <c r="E362" s="218" t="s">
        <v>22</v>
      </c>
      <c r="F362" s="219" t="s">
        <v>567</v>
      </c>
      <c r="G362" s="216"/>
      <c r="H362" s="220">
        <v>24</v>
      </c>
      <c r="I362" s="221"/>
      <c r="J362" s="216"/>
      <c r="K362" s="216"/>
      <c r="L362" s="222"/>
      <c r="M362" s="223"/>
      <c r="N362" s="224"/>
      <c r="O362" s="224"/>
      <c r="P362" s="224"/>
      <c r="Q362" s="224"/>
      <c r="R362" s="224"/>
      <c r="S362" s="224"/>
      <c r="T362" s="225"/>
      <c r="AT362" s="226" t="s">
        <v>177</v>
      </c>
      <c r="AU362" s="226" t="s">
        <v>87</v>
      </c>
      <c r="AV362" s="12" t="s">
        <v>87</v>
      </c>
      <c r="AW362" s="12" t="s">
        <v>41</v>
      </c>
      <c r="AX362" s="12" t="s">
        <v>78</v>
      </c>
      <c r="AY362" s="226" t="s">
        <v>168</v>
      </c>
    </row>
    <row r="363" spans="2:65" s="1" customFormat="1" ht="31.5" customHeight="1">
      <c r="B363" s="39"/>
      <c r="C363" s="191" t="s">
        <v>568</v>
      </c>
      <c r="D363" s="191" t="s">
        <v>170</v>
      </c>
      <c r="E363" s="192" t="s">
        <v>569</v>
      </c>
      <c r="F363" s="193" t="s">
        <v>570</v>
      </c>
      <c r="G363" s="194" t="s">
        <v>173</v>
      </c>
      <c r="H363" s="195">
        <v>8.2520000000000007</v>
      </c>
      <c r="I363" s="196"/>
      <c r="J363" s="197">
        <f>ROUND(I363*H363,2)</f>
        <v>0</v>
      </c>
      <c r="K363" s="193" t="s">
        <v>174</v>
      </c>
      <c r="L363" s="59"/>
      <c r="M363" s="198" t="s">
        <v>22</v>
      </c>
      <c r="N363" s="199" t="s">
        <v>49</v>
      </c>
      <c r="O363" s="40"/>
      <c r="P363" s="200">
        <f>O363*H363</f>
        <v>0</v>
      </c>
      <c r="Q363" s="200">
        <v>6.5799999999999999E-3</v>
      </c>
      <c r="R363" s="200">
        <f>Q363*H363</f>
        <v>5.4298160000000005E-2</v>
      </c>
      <c r="S363" s="200">
        <v>0</v>
      </c>
      <c r="T363" s="201">
        <f>S363*H363</f>
        <v>0</v>
      </c>
      <c r="AR363" s="22" t="s">
        <v>175</v>
      </c>
      <c r="AT363" s="22" t="s">
        <v>170</v>
      </c>
      <c r="AU363" s="22" t="s">
        <v>87</v>
      </c>
      <c r="AY363" s="22" t="s">
        <v>168</v>
      </c>
      <c r="BE363" s="202">
        <f>IF(N363="základní",J363,0)</f>
        <v>0</v>
      </c>
      <c r="BF363" s="202">
        <f>IF(N363="snížená",J363,0)</f>
        <v>0</v>
      </c>
      <c r="BG363" s="202">
        <f>IF(N363="zákl. přenesená",J363,0)</f>
        <v>0</v>
      </c>
      <c r="BH363" s="202">
        <f>IF(N363="sníž. přenesená",J363,0)</f>
        <v>0</v>
      </c>
      <c r="BI363" s="202">
        <f>IF(N363="nulová",J363,0)</f>
        <v>0</v>
      </c>
      <c r="BJ363" s="22" t="s">
        <v>24</v>
      </c>
      <c r="BK363" s="202">
        <f>ROUND(I363*H363,2)</f>
        <v>0</v>
      </c>
      <c r="BL363" s="22" t="s">
        <v>175</v>
      </c>
      <c r="BM363" s="22" t="s">
        <v>571</v>
      </c>
    </row>
    <row r="364" spans="2:65" s="12" customFormat="1" ht="13.5">
      <c r="B364" s="215"/>
      <c r="C364" s="216"/>
      <c r="D364" s="205" t="s">
        <v>177</v>
      </c>
      <c r="E364" s="227" t="s">
        <v>22</v>
      </c>
      <c r="F364" s="228" t="s">
        <v>572</v>
      </c>
      <c r="G364" s="216"/>
      <c r="H364" s="229">
        <v>1.8</v>
      </c>
      <c r="I364" s="221"/>
      <c r="J364" s="216"/>
      <c r="K364" s="216"/>
      <c r="L364" s="222"/>
      <c r="M364" s="223"/>
      <c r="N364" s="224"/>
      <c r="O364" s="224"/>
      <c r="P364" s="224"/>
      <c r="Q364" s="224"/>
      <c r="R364" s="224"/>
      <c r="S364" s="224"/>
      <c r="T364" s="225"/>
      <c r="AT364" s="226" t="s">
        <v>177</v>
      </c>
      <c r="AU364" s="226" t="s">
        <v>87</v>
      </c>
      <c r="AV364" s="12" t="s">
        <v>87</v>
      </c>
      <c r="AW364" s="12" t="s">
        <v>41</v>
      </c>
      <c r="AX364" s="12" t="s">
        <v>78</v>
      </c>
      <c r="AY364" s="226" t="s">
        <v>168</v>
      </c>
    </row>
    <row r="365" spans="2:65" s="12" customFormat="1" ht="13.5">
      <c r="B365" s="215"/>
      <c r="C365" s="216"/>
      <c r="D365" s="205" t="s">
        <v>177</v>
      </c>
      <c r="E365" s="227" t="s">
        <v>22</v>
      </c>
      <c r="F365" s="228" t="s">
        <v>573</v>
      </c>
      <c r="G365" s="216"/>
      <c r="H365" s="229">
        <v>2.1320000000000001</v>
      </c>
      <c r="I365" s="221"/>
      <c r="J365" s="216"/>
      <c r="K365" s="216"/>
      <c r="L365" s="222"/>
      <c r="M365" s="223"/>
      <c r="N365" s="224"/>
      <c r="O365" s="224"/>
      <c r="P365" s="224"/>
      <c r="Q365" s="224"/>
      <c r="R365" s="224"/>
      <c r="S365" s="224"/>
      <c r="T365" s="225"/>
      <c r="AT365" s="226" t="s">
        <v>177</v>
      </c>
      <c r="AU365" s="226" t="s">
        <v>87</v>
      </c>
      <c r="AV365" s="12" t="s">
        <v>87</v>
      </c>
      <c r="AW365" s="12" t="s">
        <v>41</v>
      </c>
      <c r="AX365" s="12" t="s">
        <v>78</v>
      </c>
      <c r="AY365" s="226" t="s">
        <v>168</v>
      </c>
    </row>
    <row r="366" spans="2:65" s="12" customFormat="1" ht="13.5">
      <c r="B366" s="215"/>
      <c r="C366" s="216"/>
      <c r="D366" s="217" t="s">
        <v>177</v>
      </c>
      <c r="E366" s="218" t="s">
        <v>22</v>
      </c>
      <c r="F366" s="219" t="s">
        <v>574</v>
      </c>
      <c r="G366" s="216"/>
      <c r="H366" s="220">
        <v>4.32</v>
      </c>
      <c r="I366" s="221"/>
      <c r="J366" s="216"/>
      <c r="K366" s="216"/>
      <c r="L366" s="222"/>
      <c r="M366" s="223"/>
      <c r="N366" s="224"/>
      <c r="O366" s="224"/>
      <c r="P366" s="224"/>
      <c r="Q366" s="224"/>
      <c r="R366" s="224"/>
      <c r="S366" s="224"/>
      <c r="T366" s="225"/>
      <c r="AT366" s="226" t="s">
        <v>177</v>
      </c>
      <c r="AU366" s="226" t="s">
        <v>87</v>
      </c>
      <c r="AV366" s="12" t="s">
        <v>87</v>
      </c>
      <c r="AW366" s="12" t="s">
        <v>41</v>
      </c>
      <c r="AX366" s="12" t="s">
        <v>78</v>
      </c>
      <c r="AY366" s="226" t="s">
        <v>168</v>
      </c>
    </row>
    <row r="367" spans="2:65" s="1" customFormat="1" ht="31.5" customHeight="1">
      <c r="B367" s="39"/>
      <c r="C367" s="191" t="s">
        <v>575</v>
      </c>
      <c r="D367" s="191" t="s">
        <v>170</v>
      </c>
      <c r="E367" s="192" t="s">
        <v>576</v>
      </c>
      <c r="F367" s="193" t="s">
        <v>577</v>
      </c>
      <c r="G367" s="194" t="s">
        <v>173</v>
      </c>
      <c r="H367" s="195">
        <v>8.2520000000000007</v>
      </c>
      <c r="I367" s="196"/>
      <c r="J367" s="197">
        <f>ROUND(I367*H367,2)</f>
        <v>0</v>
      </c>
      <c r="K367" s="193" t="s">
        <v>174</v>
      </c>
      <c r="L367" s="59"/>
      <c r="M367" s="198" t="s">
        <v>22</v>
      </c>
      <c r="N367" s="199" t="s">
        <v>49</v>
      </c>
      <c r="O367" s="40"/>
      <c r="P367" s="200">
        <f>O367*H367</f>
        <v>0</v>
      </c>
      <c r="Q367" s="200">
        <v>0</v>
      </c>
      <c r="R367" s="200">
        <f>Q367*H367</f>
        <v>0</v>
      </c>
      <c r="S367" s="200">
        <v>0</v>
      </c>
      <c r="T367" s="201">
        <f>S367*H367</f>
        <v>0</v>
      </c>
      <c r="AR367" s="22" t="s">
        <v>175</v>
      </c>
      <c r="AT367" s="22" t="s">
        <v>170</v>
      </c>
      <c r="AU367" s="22" t="s">
        <v>87</v>
      </c>
      <c r="AY367" s="22" t="s">
        <v>168</v>
      </c>
      <c r="BE367" s="202">
        <f>IF(N367="základní",J367,0)</f>
        <v>0</v>
      </c>
      <c r="BF367" s="202">
        <f>IF(N367="snížená",J367,0)</f>
        <v>0</v>
      </c>
      <c r="BG367" s="202">
        <f>IF(N367="zákl. přenesená",J367,0)</f>
        <v>0</v>
      </c>
      <c r="BH367" s="202">
        <f>IF(N367="sníž. přenesená",J367,0)</f>
        <v>0</v>
      </c>
      <c r="BI367" s="202">
        <f>IF(N367="nulová",J367,0)</f>
        <v>0</v>
      </c>
      <c r="BJ367" s="22" t="s">
        <v>24</v>
      </c>
      <c r="BK367" s="202">
        <f>ROUND(I367*H367,2)</f>
        <v>0</v>
      </c>
      <c r="BL367" s="22" t="s">
        <v>175</v>
      </c>
      <c r="BM367" s="22" t="s">
        <v>578</v>
      </c>
    </row>
    <row r="368" spans="2:65" s="1" customFormat="1" ht="31.5" customHeight="1">
      <c r="B368" s="39"/>
      <c r="C368" s="191" t="s">
        <v>579</v>
      </c>
      <c r="D368" s="191" t="s">
        <v>170</v>
      </c>
      <c r="E368" s="192" t="s">
        <v>580</v>
      </c>
      <c r="F368" s="193" t="s">
        <v>581</v>
      </c>
      <c r="G368" s="194" t="s">
        <v>218</v>
      </c>
      <c r="H368" s="195">
        <v>0.70799999999999996</v>
      </c>
      <c r="I368" s="196"/>
      <c r="J368" s="197">
        <f>ROUND(I368*H368,2)</f>
        <v>0</v>
      </c>
      <c r="K368" s="193" t="s">
        <v>174</v>
      </c>
      <c r="L368" s="59"/>
      <c r="M368" s="198" t="s">
        <v>22</v>
      </c>
      <c r="N368" s="199" t="s">
        <v>49</v>
      </c>
      <c r="O368" s="40"/>
      <c r="P368" s="200">
        <f>O368*H368</f>
        <v>0</v>
      </c>
      <c r="Q368" s="200">
        <v>1.7090000000000001E-2</v>
      </c>
      <c r="R368" s="200">
        <f>Q368*H368</f>
        <v>1.209972E-2</v>
      </c>
      <c r="S368" s="200">
        <v>0</v>
      </c>
      <c r="T368" s="201">
        <f>S368*H368</f>
        <v>0</v>
      </c>
      <c r="AR368" s="22" t="s">
        <v>175</v>
      </c>
      <c r="AT368" s="22" t="s">
        <v>170</v>
      </c>
      <c r="AU368" s="22" t="s">
        <v>87</v>
      </c>
      <c r="AY368" s="22" t="s">
        <v>168</v>
      </c>
      <c r="BE368" s="202">
        <f>IF(N368="základní",J368,0)</f>
        <v>0</v>
      </c>
      <c r="BF368" s="202">
        <f>IF(N368="snížená",J368,0)</f>
        <v>0</v>
      </c>
      <c r="BG368" s="202">
        <f>IF(N368="zákl. přenesená",J368,0)</f>
        <v>0</v>
      </c>
      <c r="BH368" s="202">
        <f>IF(N368="sníž. přenesená",J368,0)</f>
        <v>0</v>
      </c>
      <c r="BI368" s="202">
        <f>IF(N368="nulová",J368,0)</f>
        <v>0</v>
      </c>
      <c r="BJ368" s="22" t="s">
        <v>24</v>
      </c>
      <c r="BK368" s="202">
        <f>ROUND(I368*H368,2)</f>
        <v>0</v>
      </c>
      <c r="BL368" s="22" t="s">
        <v>175</v>
      </c>
      <c r="BM368" s="22" t="s">
        <v>582</v>
      </c>
    </row>
    <row r="369" spans="2:65" s="11" customFormat="1" ht="13.5">
      <c r="B369" s="203"/>
      <c r="C369" s="204"/>
      <c r="D369" s="205" t="s">
        <v>177</v>
      </c>
      <c r="E369" s="206" t="s">
        <v>22</v>
      </c>
      <c r="F369" s="207" t="s">
        <v>583</v>
      </c>
      <c r="G369" s="204"/>
      <c r="H369" s="208" t="s">
        <v>22</v>
      </c>
      <c r="I369" s="209"/>
      <c r="J369" s="204"/>
      <c r="K369" s="204"/>
      <c r="L369" s="210"/>
      <c r="M369" s="211"/>
      <c r="N369" s="212"/>
      <c r="O369" s="212"/>
      <c r="P369" s="212"/>
      <c r="Q369" s="212"/>
      <c r="R369" s="212"/>
      <c r="S369" s="212"/>
      <c r="T369" s="213"/>
      <c r="AT369" s="214" t="s">
        <v>177</v>
      </c>
      <c r="AU369" s="214" t="s">
        <v>87</v>
      </c>
      <c r="AV369" s="11" t="s">
        <v>24</v>
      </c>
      <c r="AW369" s="11" t="s">
        <v>41</v>
      </c>
      <c r="AX369" s="11" t="s">
        <v>78</v>
      </c>
      <c r="AY369" s="214" t="s">
        <v>168</v>
      </c>
    </row>
    <row r="370" spans="2:65" s="12" customFormat="1" ht="13.5">
      <c r="B370" s="215"/>
      <c r="C370" s="216"/>
      <c r="D370" s="205" t="s">
        <v>177</v>
      </c>
      <c r="E370" s="227" t="s">
        <v>22</v>
      </c>
      <c r="F370" s="228" t="s">
        <v>584</v>
      </c>
      <c r="G370" s="216"/>
      <c r="H370" s="229">
        <v>0.129</v>
      </c>
      <c r="I370" s="221"/>
      <c r="J370" s="216"/>
      <c r="K370" s="216"/>
      <c r="L370" s="222"/>
      <c r="M370" s="223"/>
      <c r="N370" s="224"/>
      <c r="O370" s="224"/>
      <c r="P370" s="224"/>
      <c r="Q370" s="224"/>
      <c r="R370" s="224"/>
      <c r="S370" s="224"/>
      <c r="T370" s="225"/>
      <c r="AT370" s="226" t="s">
        <v>177</v>
      </c>
      <c r="AU370" s="226" t="s">
        <v>87</v>
      </c>
      <c r="AV370" s="12" t="s">
        <v>87</v>
      </c>
      <c r="AW370" s="12" t="s">
        <v>41</v>
      </c>
      <c r="AX370" s="12" t="s">
        <v>78</v>
      </c>
      <c r="AY370" s="226" t="s">
        <v>168</v>
      </c>
    </row>
    <row r="371" spans="2:65" s="12" customFormat="1" ht="13.5">
      <c r="B371" s="215"/>
      <c r="C371" s="216"/>
      <c r="D371" s="205" t="s">
        <v>177</v>
      </c>
      <c r="E371" s="227" t="s">
        <v>22</v>
      </c>
      <c r="F371" s="228" t="s">
        <v>585</v>
      </c>
      <c r="G371" s="216"/>
      <c r="H371" s="229">
        <v>7.8E-2</v>
      </c>
      <c r="I371" s="221"/>
      <c r="J371" s="216"/>
      <c r="K371" s="216"/>
      <c r="L371" s="222"/>
      <c r="M371" s="223"/>
      <c r="N371" s="224"/>
      <c r="O371" s="224"/>
      <c r="P371" s="224"/>
      <c r="Q371" s="224"/>
      <c r="R371" s="224"/>
      <c r="S371" s="224"/>
      <c r="T371" s="225"/>
      <c r="AT371" s="226" t="s">
        <v>177</v>
      </c>
      <c r="AU371" s="226" t="s">
        <v>87</v>
      </c>
      <c r="AV371" s="12" t="s">
        <v>87</v>
      </c>
      <c r="AW371" s="12" t="s">
        <v>41</v>
      </c>
      <c r="AX371" s="12" t="s">
        <v>78</v>
      </c>
      <c r="AY371" s="226" t="s">
        <v>168</v>
      </c>
    </row>
    <row r="372" spans="2:65" s="12" customFormat="1" ht="13.5">
      <c r="B372" s="215"/>
      <c r="C372" s="216"/>
      <c r="D372" s="205" t="s">
        <v>177</v>
      </c>
      <c r="E372" s="227" t="s">
        <v>22</v>
      </c>
      <c r="F372" s="228" t="s">
        <v>586</v>
      </c>
      <c r="G372" s="216"/>
      <c r="H372" s="229">
        <v>3.2000000000000001E-2</v>
      </c>
      <c r="I372" s="221"/>
      <c r="J372" s="216"/>
      <c r="K372" s="216"/>
      <c r="L372" s="222"/>
      <c r="M372" s="223"/>
      <c r="N372" s="224"/>
      <c r="O372" s="224"/>
      <c r="P372" s="224"/>
      <c r="Q372" s="224"/>
      <c r="R372" s="224"/>
      <c r="S372" s="224"/>
      <c r="T372" s="225"/>
      <c r="AT372" s="226" t="s">
        <v>177</v>
      </c>
      <c r="AU372" s="226" t="s">
        <v>87</v>
      </c>
      <c r="AV372" s="12" t="s">
        <v>87</v>
      </c>
      <c r="AW372" s="12" t="s">
        <v>41</v>
      </c>
      <c r="AX372" s="12" t="s">
        <v>78</v>
      </c>
      <c r="AY372" s="226" t="s">
        <v>168</v>
      </c>
    </row>
    <row r="373" spans="2:65" s="12" customFormat="1" ht="13.5">
      <c r="B373" s="215"/>
      <c r="C373" s="216"/>
      <c r="D373" s="205" t="s">
        <v>177</v>
      </c>
      <c r="E373" s="227" t="s">
        <v>22</v>
      </c>
      <c r="F373" s="228" t="s">
        <v>587</v>
      </c>
      <c r="G373" s="216"/>
      <c r="H373" s="229">
        <v>8.1000000000000003E-2</v>
      </c>
      <c r="I373" s="221"/>
      <c r="J373" s="216"/>
      <c r="K373" s="216"/>
      <c r="L373" s="222"/>
      <c r="M373" s="223"/>
      <c r="N373" s="224"/>
      <c r="O373" s="224"/>
      <c r="P373" s="224"/>
      <c r="Q373" s="224"/>
      <c r="R373" s="224"/>
      <c r="S373" s="224"/>
      <c r="T373" s="225"/>
      <c r="AT373" s="226" t="s">
        <v>177</v>
      </c>
      <c r="AU373" s="226" t="s">
        <v>87</v>
      </c>
      <c r="AV373" s="12" t="s">
        <v>87</v>
      </c>
      <c r="AW373" s="12" t="s">
        <v>41</v>
      </c>
      <c r="AX373" s="12" t="s">
        <v>78</v>
      </c>
      <c r="AY373" s="226" t="s">
        <v>168</v>
      </c>
    </row>
    <row r="374" spans="2:65" s="11" customFormat="1" ht="13.5">
      <c r="B374" s="203"/>
      <c r="C374" s="204"/>
      <c r="D374" s="205" t="s">
        <v>177</v>
      </c>
      <c r="E374" s="206" t="s">
        <v>22</v>
      </c>
      <c r="F374" s="207" t="s">
        <v>588</v>
      </c>
      <c r="G374" s="204"/>
      <c r="H374" s="208" t="s">
        <v>22</v>
      </c>
      <c r="I374" s="209"/>
      <c r="J374" s="204"/>
      <c r="K374" s="204"/>
      <c r="L374" s="210"/>
      <c r="M374" s="211"/>
      <c r="N374" s="212"/>
      <c r="O374" s="212"/>
      <c r="P374" s="212"/>
      <c r="Q374" s="212"/>
      <c r="R374" s="212"/>
      <c r="S374" s="212"/>
      <c r="T374" s="213"/>
      <c r="AT374" s="214" t="s">
        <v>177</v>
      </c>
      <c r="AU374" s="214" t="s">
        <v>87</v>
      </c>
      <c r="AV374" s="11" t="s">
        <v>24</v>
      </c>
      <c r="AW374" s="11" t="s">
        <v>41</v>
      </c>
      <c r="AX374" s="11" t="s">
        <v>78</v>
      </c>
      <c r="AY374" s="214" t="s">
        <v>168</v>
      </c>
    </row>
    <row r="375" spans="2:65" s="12" customFormat="1" ht="13.5">
      <c r="B375" s="215"/>
      <c r="C375" s="216"/>
      <c r="D375" s="205" t="s">
        <v>177</v>
      </c>
      <c r="E375" s="227" t="s">
        <v>22</v>
      </c>
      <c r="F375" s="228" t="s">
        <v>589</v>
      </c>
      <c r="G375" s="216"/>
      <c r="H375" s="229">
        <v>0.21299999999999999</v>
      </c>
      <c r="I375" s="221"/>
      <c r="J375" s="216"/>
      <c r="K375" s="216"/>
      <c r="L375" s="222"/>
      <c r="M375" s="223"/>
      <c r="N375" s="224"/>
      <c r="O375" s="224"/>
      <c r="P375" s="224"/>
      <c r="Q375" s="224"/>
      <c r="R375" s="224"/>
      <c r="S375" s="224"/>
      <c r="T375" s="225"/>
      <c r="AT375" s="226" t="s">
        <v>177</v>
      </c>
      <c r="AU375" s="226" t="s">
        <v>87</v>
      </c>
      <c r="AV375" s="12" t="s">
        <v>87</v>
      </c>
      <c r="AW375" s="12" t="s">
        <v>41</v>
      </c>
      <c r="AX375" s="12" t="s">
        <v>78</v>
      </c>
      <c r="AY375" s="226" t="s">
        <v>168</v>
      </c>
    </row>
    <row r="376" spans="2:65" s="12" customFormat="1" ht="13.5">
      <c r="B376" s="215"/>
      <c r="C376" s="216"/>
      <c r="D376" s="205" t="s">
        <v>177</v>
      </c>
      <c r="E376" s="227" t="s">
        <v>22</v>
      </c>
      <c r="F376" s="228" t="s">
        <v>590</v>
      </c>
      <c r="G376" s="216"/>
      <c r="H376" s="229">
        <v>8.5999999999999993E-2</v>
      </c>
      <c r="I376" s="221"/>
      <c r="J376" s="216"/>
      <c r="K376" s="216"/>
      <c r="L376" s="222"/>
      <c r="M376" s="223"/>
      <c r="N376" s="224"/>
      <c r="O376" s="224"/>
      <c r="P376" s="224"/>
      <c r="Q376" s="224"/>
      <c r="R376" s="224"/>
      <c r="S376" s="224"/>
      <c r="T376" s="225"/>
      <c r="AT376" s="226" t="s">
        <v>177</v>
      </c>
      <c r="AU376" s="226" t="s">
        <v>87</v>
      </c>
      <c r="AV376" s="12" t="s">
        <v>87</v>
      </c>
      <c r="AW376" s="12" t="s">
        <v>41</v>
      </c>
      <c r="AX376" s="12" t="s">
        <v>78</v>
      </c>
      <c r="AY376" s="226" t="s">
        <v>168</v>
      </c>
    </row>
    <row r="377" spans="2:65" s="12" customFormat="1" ht="13.5">
      <c r="B377" s="215"/>
      <c r="C377" s="216"/>
      <c r="D377" s="217" t="s">
        <v>177</v>
      </c>
      <c r="E377" s="218" t="s">
        <v>22</v>
      </c>
      <c r="F377" s="219" t="s">
        <v>591</v>
      </c>
      <c r="G377" s="216"/>
      <c r="H377" s="220">
        <v>8.8999999999999996E-2</v>
      </c>
      <c r="I377" s="221"/>
      <c r="J377" s="216"/>
      <c r="K377" s="216"/>
      <c r="L377" s="222"/>
      <c r="M377" s="223"/>
      <c r="N377" s="224"/>
      <c r="O377" s="224"/>
      <c r="P377" s="224"/>
      <c r="Q377" s="224"/>
      <c r="R377" s="224"/>
      <c r="S377" s="224"/>
      <c r="T377" s="225"/>
      <c r="AT377" s="226" t="s">
        <v>177</v>
      </c>
      <c r="AU377" s="226" t="s">
        <v>87</v>
      </c>
      <c r="AV377" s="12" t="s">
        <v>87</v>
      </c>
      <c r="AW377" s="12" t="s">
        <v>41</v>
      </c>
      <c r="AX377" s="12" t="s">
        <v>78</v>
      </c>
      <c r="AY377" s="226" t="s">
        <v>168</v>
      </c>
    </row>
    <row r="378" spans="2:65" s="1" customFormat="1" ht="22.5" customHeight="1">
      <c r="B378" s="39"/>
      <c r="C378" s="230" t="s">
        <v>592</v>
      </c>
      <c r="D378" s="230" t="s">
        <v>234</v>
      </c>
      <c r="E378" s="231" t="s">
        <v>593</v>
      </c>
      <c r="F378" s="232" t="s">
        <v>594</v>
      </c>
      <c r="G378" s="233" t="s">
        <v>218</v>
      </c>
      <c r="H378" s="234">
        <v>0.34599999999999997</v>
      </c>
      <c r="I378" s="235"/>
      <c r="J378" s="236">
        <f>ROUND(I378*H378,2)</f>
        <v>0</v>
      </c>
      <c r="K378" s="232" t="s">
        <v>22</v>
      </c>
      <c r="L378" s="237"/>
      <c r="M378" s="238" t="s">
        <v>22</v>
      </c>
      <c r="N378" s="239" t="s">
        <v>49</v>
      </c>
      <c r="O378" s="40"/>
      <c r="P378" s="200">
        <f>O378*H378</f>
        <v>0</v>
      </c>
      <c r="Q378" s="200">
        <v>1</v>
      </c>
      <c r="R378" s="200">
        <f>Q378*H378</f>
        <v>0.34599999999999997</v>
      </c>
      <c r="S378" s="200">
        <v>0</v>
      </c>
      <c r="T378" s="201">
        <f>S378*H378</f>
        <v>0</v>
      </c>
      <c r="AR378" s="22" t="s">
        <v>208</v>
      </c>
      <c r="AT378" s="22" t="s">
        <v>234</v>
      </c>
      <c r="AU378" s="22" t="s">
        <v>87</v>
      </c>
      <c r="AY378" s="22" t="s">
        <v>168</v>
      </c>
      <c r="BE378" s="202">
        <f>IF(N378="základní",J378,0)</f>
        <v>0</v>
      </c>
      <c r="BF378" s="202">
        <f>IF(N378="snížená",J378,0)</f>
        <v>0</v>
      </c>
      <c r="BG378" s="202">
        <f>IF(N378="zákl. přenesená",J378,0)</f>
        <v>0</v>
      </c>
      <c r="BH378" s="202">
        <f>IF(N378="sníž. přenesená",J378,0)</f>
        <v>0</v>
      </c>
      <c r="BI378" s="202">
        <f>IF(N378="nulová",J378,0)</f>
        <v>0</v>
      </c>
      <c r="BJ378" s="22" t="s">
        <v>24</v>
      </c>
      <c r="BK378" s="202">
        <f>ROUND(I378*H378,2)</f>
        <v>0</v>
      </c>
      <c r="BL378" s="22" t="s">
        <v>175</v>
      </c>
      <c r="BM378" s="22" t="s">
        <v>595</v>
      </c>
    </row>
    <row r="379" spans="2:65" s="1" customFormat="1" ht="27">
      <c r="B379" s="39"/>
      <c r="C379" s="61"/>
      <c r="D379" s="205" t="s">
        <v>369</v>
      </c>
      <c r="E379" s="61"/>
      <c r="F379" s="240" t="s">
        <v>596</v>
      </c>
      <c r="G379" s="61"/>
      <c r="H379" s="61"/>
      <c r="I379" s="161"/>
      <c r="J379" s="61"/>
      <c r="K379" s="61"/>
      <c r="L379" s="59"/>
      <c r="M379" s="241"/>
      <c r="N379" s="40"/>
      <c r="O379" s="40"/>
      <c r="P379" s="40"/>
      <c r="Q379" s="40"/>
      <c r="R379" s="40"/>
      <c r="S379" s="40"/>
      <c r="T379" s="76"/>
      <c r="AT379" s="22" t="s">
        <v>369</v>
      </c>
      <c r="AU379" s="22" t="s">
        <v>87</v>
      </c>
    </row>
    <row r="380" spans="2:65" s="12" customFormat="1" ht="13.5">
      <c r="B380" s="215"/>
      <c r="C380" s="216"/>
      <c r="D380" s="217" t="s">
        <v>177</v>
      </c>
      <c r="E380" s="216"/>
      <c r="F380" s="219" t="s">
        <v>597</v>
      </c>
      <c r="G380" s="216"/>
      <c r="H380" s="220">
        <v>0.34599999999999997</v>
      </c>
      <c r="I380" s="221"/>
      <c r="J380" s="216"/>
      <c r="K380" s="216"/>
      <c r="L380" s="222"/>
      <c r="M380" s="223"/>
      <c r="N380" s="224"/>
      <c r="O380" s="224"/>
      <c r="P380" s="224"/>
      <c r="Q380" s="224"/>
      <c r="R380" s="224"/>
      <c r="S380" s="224"/>
      <c r="T380" s="225"/>
      <c r="AT380" s="226" t="s">
        <v>177</v>
      </c>
      <c r="AU380" s="226" t="s">
        <v>87</v>
      </c>
      <c r="AV380" s="12" t="s">
        <v>87</v>
      </c>
      <c r="AW380" s="12" t="s">
        <v>6</v>
      </c>
      <c r="AX380" s="12" t="s">
        <v>24</v>
      </c>
      <c r="AY380" s="226" t="s">
        <v>168</v>
      </c>
    </row>
    <row r="381" spans="2:65" s="1" customFormat="1" ht="22.5" customHeight="1">
      <c r="B381" s="39"/>
      <c r="C381" s="230" t="s">
        <v>598</v>
      </c>
      <c r="D381" s="230" t="s">
        <v>234</v>
      </c>
      <c r="E381" s="231" t="s">
        <v>599</v>
      </c>
      <c r="F381" s="232" t="s">
        <v>600</v>
      </c>
      <c r="G381" s="233" t="s">
        <v>218</v>
      </c>
      <c r="H381" s="234">
        <v>0.41899999999999998</v>
      </c>
      <c r="I381" s="235"/>
      <c r="J381" s="236">
        <f>ROUND(I381*H381,2)</f>
        <v>0</v>
      </c>
      <c r="K381" s="232" t="s">
        <v>174</v>
      </c>
      <c r="L381" s="237"/>
      <c r="M381" s="238" t="s">
        <v>22</v>
      </c>
      <c r="N381" s="239" t="s">
        <v>49</v>
      </c>
      <c r="O381" s="40"/>
      <c r="P381" s="200">
        <f>O381*H381</f>
        <v>0</v>
      </c>
      <c r="Q381" s="200">
        <v>1</v>
      </c>
      <c r="R381" s="200">
        <f>Q381*H381</f>
        <v>0.41899999999999998</v>
      </c>
      <c r="S381" s="200">
        <v>0</v>
      </c>
      <c r="T381" s="201">
        <f>S381*H381</f>
        <v>0</v>
      </c>
      <c r="AR381" s="22" t="s">
        <v>208</v>
      </c>
      <c r="AT381" s="22" t="s">
        <v>234</v>
      </c>
      <c r="AU381" s="22" t="s">
        <v>87</v>
      </c>
      <c r="AY381" s="22" t="s">
        <v>168</v>
      </c>
      <c r="BE381" s="202">
        <f>IF(N381="základní",J381,0)</f>
        <v>0</v>
      </c>
      <c r="BF381" s="202">
        <f>IF(N381="snížená",J381,0)</f>
        <v>0</v>
      </c>
      <c r="BG381" s="202">
        <f>IF(N381="zákl. přenesená",J381,0)</f>
        <v>0</v>
      </c>
      <c r="BH381" s="202">
        <f>IF(N381="sníž. přenesená",J381,0)</f>
        <v>0</v>
      </c>
      <c r="BI381" s="202">
        <f>IF(N381="nulová",J381,0)</f>
        <v>0</v>
      </c>
      <c r="BJ381" s="22" t="s">
        <v>24</v>
      </c>
      <c r="BK381" s="202">
        <f>ROUND(I381*H381,2)</f>
        <v>0</v>
      </c>
      <c r="BL381" s="22" t="s">
        <v>175</v>
      </c>
      <c r="BM381" s="22" t="s">
        <v>601</v>
      </c>
    </row>
    <row r="382" spans="2:65" s="1" customFormat="1" ht="27">
      <c r="B382" s="39"/>
      <c r="C382" s="61"/>
      <c r="D382" s="205" t="s">
        <v>369</v>
      </c>
      <c r="E382" s="61"/>
      <c r="F382" s="240" t="s">
        <v>602</v>
      </c>
      <c r="G382" s="61"/>
      <c r="H382" s="61"/>
      <c r="I382" s="161"/>
      <c r="J382" s="61"/>
      <c r="K382" s="61"/>
      <c r="L382" s="59"/>
      <c r="M382" s="241"/>
      <c r="N382" s="40"/>
      <c r="O382" s="40"/>
      <c r="P382" s="40"/>
      <c r="Q382" s="40"/>
      <c r="R382" s="40"/>
      <c r="S382" s="40"/>
      <c r="T382" s="76"/>
      <c r="AT382" s="22" t="s">
        <v>369</v>
      </c>
      <c r="AU382" s="22" t="s">
        <v>87</v>
      </c>
    </row>
    <row r="383" spans="2:65" s="12" customFormat="1" ht="13.5">
      <c r="B383" s="215"/>
      <c r="C383" s="216"/>
      <c r="D383" s="217" t="s">
        <v>177</v>
      </c>
      <c r="E383" s="216"/>
      <c r="F383" s="219" t="s">
        <v>603</v>
      </c>
      <c r="G383" s="216"/>
      <c r="H383" s="220">
        <v>0.41899999999999998</v>
      </c>
      <c r="I383" s="221"/>
      <c r="J383" s="216"/>
      <c r="K383" s="216"/>
      <c r="L383" s="222"/>
      <c r="M383" s="223"/>
      <c r="N383" s="224"/>
      <c r="O383" s="224"/>
      <c r="P383" s="224"/>
      <c r="Q383" s="224"/>
      <c r="R383" s="224"/>
      <c r="S383" s="224"/>
      <c r="T383" s="225"/>
      <c r="AT383" s="226" t="s">
        <v>177</v>
      </c>
      <c r="AU383" s="226" t="s">
        <v>87</v>
      </c>
      <c r="AV383" s="12" t="s">
        <v>87</v>
      </c>
      <c r="AW383" s="12" t="s">
        <v>6</v>
      </c>
      <c r="AX383" s="12" t="s">
        <v>24</v>
      </c>
      <c r="AY383" s="226" t="s">
        <v>168</v>
      </c>
    </row>
    <row r="384" spans="2:65" s="1" customFormat="1" ht="44.25" customHeight="1">
      <c r="B384" s="39"/>
      <c r="C384" s="191" t="s">
        <v>604</v>
      </c>
      <c r="D384" s="191" t="s">
        <v>170</v>
      </c>
      <c r="E384" s="192" t="s">
        <v>605</v>
      </c>
      <c r="F384" s="193" t="s">
        <v>606</v>
      </c>
      <c r="G384" s="194" t="s">
        <v>276</v>
      </c>
      <c r="H384" s="195">
        <v>25</v>
      </c>
      <c r="I384" s="196"/>
      <c r="J384" s="197">
        <f>ROUND(I384*H384,2)</f>
        <v>0</v>
      </c>
      <c r="K384" s="193" t="s">
        <v>174</v>
      </c>
      <c r="L384" s="59"/>
      <c r="M384" s="198" t="s">
        <v>22</v>
      </c>
      <c r="N384" s="199" t="s">
        <v>49</v>
      </c>
      <c r="O384" s="40"/>
      <c r="P384" s="200">
        <f>O384*H384</f>
        <v>0</v>
      </c>
      <c r="Q384" s="200">
        <v>4.5900000000000003E-3</v>
      </c>
      <c r="R384" s="200">
        <f>Q384*H384</f>
        <v>0.11475</v>
      </c>
      <c r="S384" s="200">
        <v>0</v>
      </c>
      <c r="T384" s="201">
        <f>S384*H384</f>
        <v>0</v>
      </c>
      <c r="AR384" s="22" t="s">
        <v>175</v>
      </c>
      <c r="AT384" s="22" t="s">
        <v>170</v>
      </c>
      <c r="AU384" s="22" t="s">
        <v>87</v>
      </c>
      <c r="AY384" s="22" t="s">
        <v>168</v>
      </c>
      <c r="BE384" s="202">
        <f>IF(N384="základní",J384,0)</f>
        <v>0</v>
      </c>
      <c r="BF384" s="202">
        <f>IF(N384="snížená",J384,0)</f>
        <v>0</v>
      </c>
      <c r="BG384" s="202">
        <f>IF(N384="zákl. přenesená",J384,0)</f>
        <v>0</v>
      </c>
      <c r="BH384" s="202">
        <f>IF(N384="sníž. přenesená",J384,0)</f>
        <v>0</v>
      </c>
      <c r="BI384" s="202">
        <f>IF(N384="nulová",J384,0)</f>
        <v>0</v>
      </c>
      <c r="BJ384" s="22" t="s">
        <v>24</v>
      </c>
      <c r="BK384" s="202">
        <f>ROUND(I384*H384,2)</f>
        <v>0</v>
      </c>
      <c r="BL384" s="22" t="s">
        <v>175</v>
      </c>
      <c r="BM384" s="22" t="s">
        <v>607</v>
      </c>
    </row>
    <row r="385" spans="2:65" s="11" customFormat="1" ht="13.5">
      <c r="B385" s="203"/>
      <c r="C385" s="204"/>
      <c r="D385" s="205" t="s">
        <v>177</v>
      </c>
      <c r="E385" s="206" t="s">
        <v>22</v>
      </c>
      <c r="F385" s="207" t="s">
        <v>608</v>
      </c>
      <c r="G385" s="204"/>
      <c r="H385" s="208" t="s">
        <v>22</v>
      </c>
      <c r="I385" s="209"/>
      <c r="J385" s="204"/>
      <c r="K385" s="204"/>
      <c r="L385" s="210"/>
      <c r="M385" s="211"/>
      <c r="N385" s="212"/>
      <c r="O385" s="212"/>
      <c r="P385" s="212"/>
      <c r="Q385" s="212"/>
      <c r="R385" s="212"/>
      <c r="S385" s="212"/>
      <c r="T385" s="213"/>
      <c r="AT385" s="214" t="s">
        <v>177</v>
      </c>
      <c r="AU385" s="214" t="s">
        <v>87</v>
      </c>
      <c r="AV385" s="11" t="s">
        <v>24</v>
      </c>
      <c r="AW385" s="11" t="s">
        <v>41</v>
      </c>
      <c r="AX385" s="11" t="s">
        <v>78</v>
      </c>
      <c r="AY385" s="214" t="s">
        <v>168</v>
      </c>
    </row>
    <row r="386" spans="2:65" s="12" customFormat="1" ht="13.5">
      <c r="B386" s="215"/>
      <c r="C386" s="216"/>
      <c r="D386" s="205" t="s">
        <v>177</v>
      </c>
      <c r="E386" s="227" t="s">
        <v>22</v>
      </c>
      <c r="F386" s="228" t="s">
        <v>609</v>
      </c>
      <c r="G386" s="216"/>
      <c r="H386" s="229">
        <v>18</v>
      </c>
      <c r="I386" s="221"/>
      <c r="J386" s="216"/>
      <c r="K386" s="216"/>
      <c r="L386" s="222"/>
      <c r="M386" s="223"/>
      <c r="N386" s="224"/>
      <c r="O386" s="224"/>
      <c r="P386" s="224"/>
      <c r="Q386" s="224"/>
      <c r="R386" s="224"/>
      <c r="S386" s="224"/>
      <c r="T386" s="225"/>
      <c r="AT386" s="226" t="s">
        <v>177</v>
      </c>
      <c r="AU386" s="226" t="s">
        <v>87</v>
      </c>
      <c r="AV386" s="12" t="s">
        <v>87</v>
      </c>
      <c r="AW386" s="12" t="s">
        <v>41</v>
      </c>
      <c r="AX386" s="12" t="s">
        <v>78</v>
      </c>
      <c r="AY386" s="226" t="s">
        <v>168</v>
      </c>
    </row>
    <row r="387" spans="2:65" s="11" customFormat="1" ht="13.5">
      <c r="B387" s="203"/>
      <c r="C387" s="204"/>
      <c r="D387" s="205" t="s">
        <v>177</v>
      </c>
      <c r="E387" s="206" t="s">
        <v>22</v>
      </c>
      <c r="F387" s="207" t="s">
        <v>610</v>
      </c>
      <c r="G387" s="204"/>
      <c r="H387" s="208" t="s">
        <v>22</v>
      </c>
      <c r="I387" s="209"/>
      <c r="J387" s="204"/>
      <c r="K387" s="204"/>
      <c r="L387" s="210"/>
      <c r="M387" s="211"/>
      <c r="N387" s="212"/>
      <c r="O387" s="212"/>
      <c r="P387" s="212"/>
      <c r="Q387" s="212"/>
      <c r="R387" s="212"/>
      <c r="S387" s="212"/>
      <c r="T387" s="213"/>
      <c r="AT387" s="214" t="s">
        <v>177</v>
      </c>
      <c r="AU387" s="214" t="s">
        <v>87</v>
      </c>
      <c r="AV387" s="11" t="s">
        <v>24</v>
      </c>
      <c r="AW387" s="11" t="s">
        <v>41</v>
      </c>
      <c r="AX387" s="11" t="s">
        <v>78</v>
      </c>
      <c r="AY387" s="214" t="s">
        <v>168</v>
      </c>
    </row>
    <row r="388" spans="2:65" s="12" customFormat="1" ht="13.5">
      <c r="B388" s="215"/>
      <c r="C388" s="216"/>
      <c r="D388" s="217" t="s">
        <v>177</v>
      </c>
      <c r="E388" s="218" t="s">
        <v>22</v>
      </c>
      <c r="F388" s="219" t="s">
        <v>202</v>
      </c>
      <c r="G388" s="216"/>
      <c r="H388" s="220">
        <v>7</v>
      </c>
      <c r="I388" s="221"/>
      <c r="J388" s="216"/>
      <c r="K388" s="216"/>
      <c r="L388" s="222"/>
      <c r="M388" s="223"/>
      <c r="N388" s="224"/>
      <c r="O388" s="224"/>
      <c r="P388" s="224"/>
      <c r="Q388" s="224"/>
      <c r="R388" s="224"/>
      <c r="S388" s="224"/>
      <c r="T388" s="225"/>
      <c r="AT388" s="226" t="s">
        <v>177</v>
      </c>
      <c r="AU388" s="226" t="s">
        <v>87</v>
      </c>
      <c r="AV388" s="12" t="s">
        <v>87</v>
      </c>
      <c r="AW388" s="12" t="s">
        <v>41</v>
      </c>
      <c r="AX388" s="12" t="s">
        <v>78</v>
      </c>
      <c r="AY388" s="226" t="s">
        <v>168</v>
      </c>
    </row>
    <row r="389" spans="2:65" s="1" customFormat="1" ht="31.5" customHeight="1">
      <c r="B389" s="39"/>
      <c r="C389" s="230" t="s">
        <v>611</v>
      </c>
      <c r="D389" s="230" t="s">
        <v>234</v>
      </c>
      <c r="E389" s="231" t="s">
        <v>612</v>
      </c>
      <c r="F389" s="232" t="s">
        <v>613</v>
      </c>
      <c r="G389" s="233" t="s">
        <v>276</v>
      </c>
      <c r="H389" s="234">
        <v>18</v>
      </c>
      <c r="I389" s="235"/>
      <c r="J389" s="236">
        <f>ROUND(I389*H389,2)</f>
        <v>0</v>
      </c>
      <c r="K389" s="232" t="s">
        <v>174</v>
      </c>
      <c r="L389" s="237"/>
      <c r="M389" s="238" t="s">
        <v>22</v>
      </c>
      <c r="N389" s="239" t="s">
        <v>49</v>
      </c>
      <c r="O389" s="40"/>
      <c r="P389" s="200">
        <f>O389*H389</f>
        <v>0</v>
      </c>
      <c r="Q389" s="200">
        <v>7.1999999999999995E-2</v>
      </c>
      <c r="R389" s="200">
        <f>Q389*H389</f>
        <v>1.2959999999999998</v>
      </c>
      <c r="S389" s="200">
        <v>0</v>
      </c>
      <c r="T389" s="201">
        <f>S389*H389</f>
        <v>0</v>
      </c>
      <c r="AR389" s="22" t="s">
        <v>208</v>
      </c>
      <c r="AT389" s="22" t="s">
        <v>234</v>
      </c>
      <c r="AU389" s="22" t="s">
        <v>87</v>
      </c>
      <c r="AY389" s="22" t="s">
        <v>168</v>
      </c>
      <c r="BE389" s="202">
        <f>IF(N389="základní",J389,0)</f>
        <v>0</v>
      </c>
      <c r="BF389" s="202">
        <f>IF(N389="snížená",J389,0)</f>
        <v>0</v>
      </c>
      <c r="BG389" s="202">
        <f>IF(N389="zákl. přenesená",J389,0)</f>
        <v>0</v>
      </c>
      <c r="BH389" s="202">
        <f>IF(N389="sníž. přenesená",J389,0)</f>
        <v>0</v>
      </c>
      <c r="BI389" s="202">
        <f>IF(N389="nulová",J389,0)</f>
        <v>0</v>
      </c>
      <c r="BJ389" s="22" t="s">
        <v>24</v>
      </c>
      <c r="BK389" s="202">
        <f>ROUND(I389*H389,2)</f>
        <v>0</v>
      </c>
      <c r="BL389" s="22" t="s">
        <v>175</v>
      </c>
      <c r="BM389" s="22" t="s">
        <v>614</v>
      </c>
    </row>
    <row r="390" spans="2:65" s="1" customFormat="1" ht="31.5" customHeight="1">
      <c r="B390" s="39"/>
      <c r="C390" s="230" t="s">
        <v>615</v>
      </c>
      <c r="D390" s="230" t="s">
        <v>234</v>
      </c>
      <c r="E390" s="231" t="s">
        <v>616</v>
      </c>
      <c r="F390" s="232" t="s">
        <v>617</v>
      </c>
      <c r="G390" s="233" t="s">
        <v>276</v>
      </c>
      <c r="H390" s="234">
        <v>7</v>
      </c>
      <c r="I390" s="235"/>
      <c r="J390" s="236">
        <f>ROUND(I390*H390,2)</f>
        <v>0</v>
      </c>
      <c r="K390" s="232" t="s">
        <v>174</v>
      </c>
      <c r="L390" s="237"/>
      <c r="M390" s="238" t="s">
        <v>22</v>
      </c>
      <c r="N390" s="239" t="s">
        <v>49</v>
      </c>
      <c r="O390" s="40"/>
      <c r="P390" s="200">
        <f>O390*H390</f>
        <v>0</v>
      </c>
      <c r="Q390" s="200">
        <v>0.10299999999999999</v>
      </c>
      <c r="R390" s="200">
        <f>Q390*H390</f>
        <v>0.72099999999999997</v>
      </c>
      <c r="S390" s="200">
        <v>0</v>
      </c>
      <c r="T390" s="201">
        <f>S390*H390</f>
        <v>0</v>
      </c>
      <c r="AR390" s="22" t="s">
        <v>208</v>
      </c>
      <c r="AT390" s="22" t="s">
        <v>234</v>
      </c>
      <c r="AU390" s="22" t="s">
        <v>87</v>
      </c>
      <c r="AY390" s="22" t="s">
        <v>168</v>
      </c>
      <c r="BE390" s="202">
        <f>IF(N390="základní",J390,0)</f>
        <v>0</v>
      </c>
      <c r="BF390" s="202">
        <f>IF(N390="snížená",J390,0)</f>
        <v>0</v>
      </c>
      <c r="BG390" s="202">
        <f>IF(N390="zákl. přenesená",J390,0)</f>
        <v>0</v>
      </c>
      <c r="BH390" s="202">
        <f>IF(N390="sníž. přenesená",J390,0)</f>
        <v>0</v>
      </c>
      <c r="BI390" s="202">
        <f>IF(N390="nulová",J390,0)</f>
        <v>0</v>
      </c>
      <c r="BJ390" s="22" t="s">
        <v>24</v>
      </c>
      <c r="BK390" s="202">
        <f>ROUND(I390*H390,2)</f>
        <v>0</v>
      </c>
      <c r="BL390" s="22" t="s">
        <v>175</v>
      </c>
      <c r="BM390" s="22" t="s">
        <v>618</v>
      </c>
    </row>
    <row r="391" spans="2:65" s="1" customFormat="1" ht="22.5" customHeight="1">
      <c r="B391" s="39"/>
      <c r="C391" s="191" t="s">
        <v>619</v>
      </c>
      <c r="D391" s="191" t="s">
        <v>170</v>
      </c>
      <c r="E391" s="192" t="s">
        <v>620</v>
      </c>
      <c r="F391" s="193" t="s">
        <v>621</v>
      </c>
      <c r="G391" s="194" t="s">
        <v>186</v>
      </c>
      <c r="H391" s="195">
        <v>0.39600000000000002</v>
      </c>
      <c r="I391" s="196"/>
      <c r="J391" s="197">
        <f>ROUND(I391*H391,2)</f>
        <v>0</v>
      </c>
      <c r="K391" s="193" t="s">
        <v>174</v>
      </c>
      <c r="L391" s="59"/>
      <c r="M391" s="198" t="s">
        <v>22</v>
      </c>
      <c r="N391" s="199" t="s">
        <v>49</v>
      </c>
      <c r="O391" s="40"/>
      <c r="P391" s="200">
        <f>O391*H391</f>
        <v>0</v>
      </c>
      <c r="Q391" s="200">
        <v>2.5960999999999999</v>
      </c>
      <c r="R391" s="200">
        <f>Q391*H391</f>
        <v>1.0280556000000001</v>
      </c>
      <c r="S391" s="200">
        <v>0</v>
      </c>
      <c r="T391" s="201">
        <f>S391*H391</f>
        <v>0</v>
      </c>
      <c r="AR391" s="22" t="s">
        <v>175</v>
      </c>
      <c r="AT391" s="22" t="s">
        <v>170</v>
      </c>
      <c r="AU391" s="22" t="s">
        <v>87</v>
      </c>
      <c r="AY391" s="22" t="s">
        <v>168</v>
      </c>
      <c r="BE391" s="202">
        <f>IF(N391="základní",J391,0)</f>
        <v>0</v>
      </c>
      <c r="BF391" s="202">
        <f>IF(N391="snížená",J391,0)</f>
        <v>0</v>
      </c>
      <c r="BG391" s="202">
        <f>IF(N391="zákl. přenesená",J391,0)</f>
        <v>0</v>
      </c>
      <c r="BH391" s="202">
        <f>IF(N391="sníž. přenesená",J391,0)</f>
        <v>0</v>
      </c>
      <c r="BI391" s="202">
        <f>IF(N391="nulová",J391,0)</f>
        <v>0</v>
      </c>
      <c r="BJ391" s="22" t="s">
        <v>24</v>
      </c>
      <c r="BK391" s="202">
        <f>ROUND(I391*H391,2)</f>
        <v>0</v>
      </c>
      <c r="BL391" s="22" t="s">
        <v>175</v>
      </c>
      <c r="BM391" s="22" t="s">
        <v>622</v>
      </c>
    </row>
    <row r="392" spans="2:65" s="12" customFormat="1" ht="13.5">
      <c r="B392" s="215"/>
      <c r="C392" s="216"/>
      <c r="D392" s="205" t="s">
        <v>177</v>
      </c>
      <c r="E392" s="227" t="s">
        <v>22</v>
      </c>
      <c r="F392" s="228" t="s">
        <v>623</v>
      </c>
      <c r="G392" s="216"/>
      <c r="H392" s="229">
        <v>0.13600000000000001</v>
      </c>
      <c r="I392" s="221"/>
      <c r="J392" s="216"/>
      <c r="K392" s="216"/>
      <c r="L392" s="222"/>
      <c r="M392" s="223"/>
      <c r="N392" s="224"/>
      <c r="O392" s="224"/>
      <c r="P392" s="224"/>
      <c r="Q392" s="224"/>
      <c r="R392" s="224"/>
      <c r="S392" s="224"/>
      <c r="T392" s="225"/>
      <c r="AT392" s="226" t="s">
        <v>177</v>
      </c>
      <c r="AU392" s="226" t="s">
        <v>87</v>
      </c>
      <c r="AV392" s="12" t="s">
        <v>87</v>
      </c>
      <c r="AW392" s="12" t="s">
        <v>41</v>
      </c>
      <c r="AX392" s="12" t="s">
        <v>78</v>
      </c>
      <c r="AY392" s="226" t="s">
        <v>168</v>
      </c>
    </row>
    <row r="393" spans="2:65" s="12" customFormat="1" ht="13.5">
      <c r="B393" s="215"/>
      <c r="C393" s="216"/>
      <c r="D393" s="217" t="s">
        <v>177</v>
      </c>
      <c r="E393" s="218" t="s">
        <v>22</v>
      </c>
      <c r="F393" s="219" t="s">
        <v>624</v>
      </c>
      <c r="G393" s="216"/>
      <c r="H393" s="220">
        <v>0.26</v>
      </c>
      <c r="I393" s="221"/>
      <c r="J393" s="216"/>
      <c r="K393" s="216"/>
      <c r="L393" s="222"/>
      <c r="M393" s="223"/>
      <c r="N393" s="224"/>
      <c r="O393" s="224"/>
      <c r="P393" s="224"/>
      <c r="Q393" s="224"/>
      <c r="R393" s="224"/>
      <c r="S393" s="224"/>
      <c r="T393" s="225"/>
      <c r="AT393" s="226" t="s">
        <v>177</v>
      </c>
      <c r="AU393" s="226" t="s">
        <v>87</v>
      </c>
      <c r="AV393" s="12" t="s">
        <v>87</v>
      </c>
      <c r="AW393" s="12" t="s">
        <v>41</v>
      </c>
      <c r="AX393" s="12" t="s">
        <v>78</v>
      </c>
      <c r="AY393" s="226" t="s">
        <v>168</v>
      </c>
    </row>
    <row r="394" spans="2:65" s="1" customFormat="1" ht="31.5" customHeight="1">
      <c r="B394" s="39"/>
      <c r="C394" s="191" t="s">
        <v>625</v>
      </c>
      <c r="D394" s="191" t="s">
        <v>170</v>
      </c>
      <c r="E394" s="192" t="s">
        <v>626</v>
      </c>
      <c r="F394" s="193" t="s">
        <v>627</v>
      </c>
      <c r="G394" s="194" t="s">
        <v>218</v>
      </c>
      <c r="H394" s="195">
        <v>0.13100000000000001</v>
      </c>
      <c r="I394" s="196"/>
      <c r="J394" s="197">
        <f>ROUND(I394*H394,2)</f>
        <v>0</v>
      </c>
      <c r="K394" s="193" t="s">
        <v>174</v>
      </c>
      <c r="L394" s="59"/>
      <c r="M394" s="198" t="s">
        <v>22</v>
      </c>
      <c r="N394" s="199" t="s">
        <v>49</v>
      </c>
      <c r="O394" s="40"/>
      <c r="P394" s="200">
        <f>O394*H394</f>
        <v>0</v>
      </c>
      <c r="Q394" s="200">
        <v>1.0530600000000001</v>
      </c>
      <c r="R394" s="200">
        <f>Q394*H394</f>
        <v>0.13795086000000001</v>
      </c>
      <c r="S394" s="200">
        <v>0</v>
      </c>
      <c r="T394" s="201">
        <f>S394*H394</f>
        <v>0</v>
      </c>
      <c r="AR394" s="22" t="s">
        <v>175</v>
      </c>
      <c r="AT394" s="22" t="s">
        <v>170</v>
      </c>
      <c r="AU394" s="22" t="s">
        <v>87</v>
      </c>
      <c r="AY394" s="22" t="s">
        <v>168</v>
      </c>
      <c r="BE394" s="202">
        <f>IF(N394="základní",J394,0)</f>
        <v>0</v>
      </c>
      <c r="BF394" s="202">
        <f>IF(N394="snížená",J394,0)</f>
        <v>0</v>
      </c>
      <c r="BG394" s="202">
        <f>IF(N394="zákl. přenesená",J394,0)</f>
        <v>0</v>
      </c>
      <c r="BH394" s="202">
        <f>IF(N394="sníž. přenesená",J394,0)</f>
        <v>0</v>
      </c>
      <c r="BI394" s="202">
        <f>IF(N394="nulová",J394,0)</f>
        <v>0</v>
      </c>
      <c r="BJ394" s="22" t="s">
        <v>24</v>
      </c>
      <c r="BK394" s="202">
        <f>ROUND(I394*H394,2)</f>
        <v>0</v>
      </c>
      <c r="BL394" s="22" t="s">
        <v>175</v>
      </c>
      <c r="BM394" s="22" t="s">
        <v>628</v>
      </c>
    </row>
    <row r="395" spans="2:65" s="12" customFormat="1" ht="13.5">
      <c r="B395" s="215"/>
      <c r="C395" s="216"/>
      <c r="D395" s="205" t="s">
        <v>177</v>
      </c>
      <c r="E395" s="227" t="s">
        <v>22</v>
      </c>
      <c r="F395" s="228" t="s">
        <v>629</v>
      </c>
      <c r="G395" s="216"/>
      <c r="H395" s="229">
        <v>8.0000000000000002E-3</v>
      </c>
      <c r="I395" s="221"/>
      <c r="J395" s="216"/>
      <c r="K395" s="216"/>
      <c r="L395" s="222"/>
      <c r="M395" s="223"/>
      <c r="N395" s="224"/>
      <c r="O395" s="224"/>
      <c r="P395" s="224"/>
      <c r="Q395" s="224"/>
      <c r="R395" s="224"/>
      <c r="S395" s="224"/>
      <c r="T395" s="225"/>
      <c r="AT395" s="226" t="s">
        <v>177</v>
      </c>
      <c r="AU395" s="226" t="s">
        <v>87</v>
      </c>
      <c r="AV395" s="12" t="s">
        <v>87</v>
      </c>
      <c r="AW395" s="12" t="s">
        <v>41</v>
      </c>
      <c r="AX395" s="12" t="s">
        <v>78</v>
      </c>
      <c r="AY395" s="226" t="s">
        <v>168</v>
      </c>
    </row>
    <row r="396" spans="2:65" s="12" customFormat="1" ht="13.5">
      <c r="B396" s="215"/>
      <c r="C396" s="216"/>
      <c r="D396" s="205" t="s">
        <v>177</v>
      </c>
      <c r="E396" s="227" t="s">
        <v>22</v>
      </c>
      <c r="F396" s="228" t="s">
        <v>630</v>
      </c>
      <c r="G396" s="216"/>
      <c r="H396" s="229">
        <v>1.6E-2</v>
      </c>
      <c r="I396" s="221"/>
      <c r="J396" s="216"/>
      <c r="K396" s="216"/>
      <c r="L396" s="222"/>
      <c r="M396" s="223"/>
      <c r="N396" s="224"/>
      <c r="O396" s="224"/>
      <c r="P396" s="224"/>
      <c r="Q396" s="224"/>
      <c r="R396" s="224"/>
      <c r="S396" s="224"/>
      <c r="T396" s="225"/>
      <c r="AT396" s="226" t="s">
        <v>177</v>
      </c>
      <c r="AU396" s="226" t="s">
        <v>87</v>
      </c>
      <c r="AV396" s="12" t="s">
        <v>87</v>
      </c>
      <c r="AW396" s="12" t="s">
        <v>41</v>
      </c>
      <c r="AX396" s="12" t="s">
        <v>78</v>
      </c>
      <c r="AY396" s="226" t="s">
        <v>168</v>
      </c>
    </row>
    <row r="397" spans="2:65" s="12" customFormat="1" ht="13.5">
      <c r="B397" s="215"/>
      <c r="C397" s="216"/>
      <c r="D397" s="217" t="s">
        <v>177</v>
      </c>
      <c r="E397" s="218" t="s">
        <v>22</v>
      </c>
      <c r="F397" s="219" t="s">
        <v>631</v>
      </c>
      <c r="G397" s="216"/>
      <c r="H397" s="220">
        <v>0.13100000000000001</v>
      </c>
      <c r="I397" s="221"/>
      <c r="J397" s="216"/>
      <c r="K397" s="216"/>
      <c r="L397" s="222"/>
      <c r="M397" s="223"/>
      <c r="N397" s="224"/>
      <c r="O397" s="224"/>
      <c r="P397" s="224"/>
      <c r="Q397" s="224"/>
      <c r="R397" s="224"/>
      <c r="S397" s="224"/>
      <c r="T397" s="225"/>
      <c r="AT397" s="226" t="s">
        <v>177</v>
      </c>
      <c r="AU397" s="226" t="s">
        <v>87</v>
      </c>
      <c r="AV397" s="12" t="s">
        <v>87</v>
      </c>
      <c r="AW397" s="12" t="s">
        <v>41</v>
      </c>
      <c r="AX397" s="12" t="s">
        <v>24</v>
      </c>
      <c r="AY397" s="226" t="s">
        <v>168</v>
      </c>
    </row>
    <row r="398" spans="2:65" s="1" customFormat="1" ht="31.5" customHeight="1">
      <c r="B398" s="39"/>
      <c r="C398" s="191" t="s">
        <v>632</v>
      </c>
      <c r="D398" s="191" t="s">
        <v>170</v>
      </c>
      <c r="E398" s="192" t="s">
        <v>633</v>
      </c>
      <c r="F398" s="193" t="s">
        <v>634</v>
      </c>
      <c r="G398" s="194" t="s">
        <v>433</v>
      </c>
      <c r="H398" s="195">
        <v>7.95</v>
      </c>
      <c r="I398" s="196"/>
      <c r="J398" s="197">
        <f>ROUND(I398*H398,2)</f>
        <v>0</v>
      </c>
      <c r="K398" s="193" t="s">
        <v>22</v>
      </c>
      <c r="L398" s="59"/>
      <c r="M398" s="198" t="s">
        <v>22</v>
      </c>
      <c r="N398" s="199" t="s">
        <v>49</v>
      </c>
      <c r="O398" s="40"/>
      <c r="P398" s="200">
        <f>O398*H398</f>
        <v>0</v>
      </c>
      <c r="Q398" s="200">
        <v>0</v>
      </c>
      <c r="R398" s="200">
        <f>Q398*H398</f>
        <v>0</v>
      </c>
      <c r="S398" s="200">
        <v>0</v>
      </c>
      <c r="T398" s="201">
        <f>S398*H398</f>
        <v>0</v>
      </c>
      <c r="AR398" s="22" t="s">
        <v>175</v>
      </c>
      <c r="AT398" s="22" t="s">
        <v>170</v>
      </c>
      <c r="AU398" s="22" t="s">
        <v>87</v>
      </c>
      <c r="AY398" s="22" t="s">
        <v>168</v>
      </c>
      <c r="BE398" s="202">
        <f>IF(N398="základní",J398,0)</f>
        <v>0</v>
      </c>
      <c r="BF398" s="202">
        <f>IF(N398="snížená",J398,0)</f>
        <v>0</v>
      </c>
      <c r="BG398" s="202">
        <f>IF(N398="zákl. přenesená",J398,0)</f>
        <v>0</v>
      </c>
      <c r="BH398" s="202">
        <f>IF(N398="sníž. přenesená",J398,0)</f>
        <v>0</v>
      </c>
      <c r="BI398" s="202">
        <f>IF(N398="nulová",J398,0)</f>
        <v>0</v>
      </c>
      <c r="BJ398" s="22" t="s">
        <v>24</v>
      </c>
      <c r="BK398" s="202">
        <f>ROUND(I398*H398,2)</f>
        <v>0</v>
      </c>
      <c r="BL398" s="22" t="s">
        <v>175</v>
      </c>
      <c r="BM398" s="22" t="s">
        <v>635</v>
      </c>
    </row>
    <row r="399" spans="2:65" s="12" customFormat="1" ht="13.5">
      <c r="B399" s="215"/>
      <c r="C399" s="216"/>
      <c r="D399" s="205" t="s">
        <v>177</v>
      </c>
      <c r="E399" s="227" t="s">
        <v>22</v>
      </c>
      <c r="F399" s="228" t="s">
        <v>636</v>
      </c>
      <c r="G399" s="216"/>
      <c r="H399" s="229">
        <v>7.95</v>
      </c>
      <c r="I399" s="221"/>
      <c r="J399" s="216"/>
      <c r="K399" s="216"/>
      <c r="L399" s="222"/>
      <c r="M399" s="223"/>
      <c r="N399" s="224"/>
      <c r="O399" s="224"/>
      <c r="P399" s="224"/>
      <c r="Q399" s="224"/>
      <c r="R399" s="224"/>
      <c r="S399" s="224"/>
      <c r="T399" s="225"/>
      <c r="AT399" s="226" t="s">
        <v>177</v>
      </c>
      <c r="AU399" s="226" t="s">
        <v>87</v>
      </c>
      <c r="AV399" s="12" t="s">
        <v>87</v>
      </c>
      <c r="AW399" s="12" t="s">
        <v>41</v>
      </c>
      <c r="AX399" s="12" t="s">
        <v>78</v>
      </c>
      <c r="AY399" s="226" t="s">
        <v>168</v>
      </c>
    </row>
    <row r="400" spans="2:65" s="10" customFormat="1" ht="29.85" customHeight="1">
      <c r="B400" s="174"/>
      <c r="C400" s="175"/>
      <c r="D400" s="188" t="s">
        <v>77</v>
      </c>
      <c r="E400" s="189" t="s">
        <v>192</v>
      </c>
      <c r="F400" s="189" t="s">
        <v>637</v>
      </c>
      <c r="G400" s="175"/>
      <c r="H400" s="175"/>
      <c r="I400" s="178"/>
      <c r="J400" s="190">
        <f>BK400</f>
        <v>0</v>
      </c>
      <c r="K400" s="175"/>
      <c r="L400" s="180"/>
      <c r="M400" s="181"/>
      <c r="N400" s="182"/>
      <c r="O400" s="182"/>
      <c r="P400" s="183">
        <f>SUM(P401:P420)</f>
        <v>0</v>
      </c>
      <c r="Q400" s="182"/>
      <c r="R400" s="183">
        <f>SUM(R401:R420)</f>
        <v>58.340518830000001</v>
      </c>
      <c r="S400" s="182"/>
      <c r="T400" s="184">
        <f>SUM(T401:T420)</f>
        <v>30.080000000000002</v>
      </c>
      <c r="AR400" s="185" t="s">
        <v>24</v>
      </c>
      <c r="AT400" s="186" t="s">
        <v>77</v>
      </c>
      <c r="AU400" s="186" t="s">
        <v>24</v>
      </c>
      <c r="AY400" s="185" t="s">
        <v>168</v>
      </c>
      <c r="BK400" s="187">
        <f>SUM(BK401:BK420)</f>
        <v>0</v>
      </c>
    </row>
    <row r="401" spans="2:65" s="1" customFormat="1" ht="22.5" customHeight="1">
      <c r="B401" s="39"/>
      <c r="C401" s="191" t="s">
        <v>638</v>
      </c>
      <c r="D401" s="191" t="s">
        <v>170</v>
      </c>
      <c r="E401" s="192" t="s">
        <v>639</v>
      </c>
      <c r="F401" s="193" t="s">
        <v>640</v>
      </c>
      <c r="G401" s="194" t="s">
        <v>173</v>
      </c>
      <c r="H401" s="195">
        <v>53.207999999999998</v>
      </c>
      <c r="I401" s="196"/>
      <c r="J401" s="197">
        <f>ROUND(I401*H401,2)</f>
        <v>0</v>
      </c>
      <c r="K401" s="193" t="s">
        <v>641</v>
      </c>
      <c r="L401" s="59"/>
      <c r="M401" s="198" t="s">
        <v>22</v>
      </c>
      <c r="N401" s="199" t="s">
        <v>49</v>
      </c>
      <c r="O401" s="40"/>
      <c r="P401" s="200">
        <f>O401*H401</f>
        <v>0</v>
      </c>
      <c r="Q401" s="200">
        <v>0</v>
      </c>
      <c r="R401" s="200">
        <f>Q401*H401</f>
        <v>0</v>
      </c>
      <c r="S401" s="200">
        <v>0</v>
      </c>
      <c r="T401" s="201">
        <f>S401*H401</f>
        <v>0</v>
      </c>
      <c r="AR401" s="22" t="s">
        <v>175</v>
      </c>
      <c r="AT401" s="22" t="s">
        <v>170</v>
      </c>
      <c r="AU401" s="22" t="s">
        <v>87</v>
      </c>
      <c r="AY401" s="22" t="s">
        <v>168</v>
      </c>
      <c r="BE401" s="202">
        <f>IF(N401="základní",J401,0)</f>
        <v>0</v>
      </c>
      <c r="BF401" s="202">
        <f>IF(N401="snížená",J401,0)</f>
        <v>0</v>
      </c>
      <c r="BG401" s="202">
        <f>IF(N401="zákl. přenesená",J401,0)</f>
        <v>0</v>
      </c>
      <c r="BH401" s="202">
        <f>IF(N401="sníž. přenesená",J401,0)</f>
        <v>0</v>
      </c>
      <c r="BI401" s="202">
        <f>IF(N401="nulová",J401,0)</f>
        <v>0</v>
      </c>
      <c r="BJ401" s="22" t="s">
        <v>24</v>
      </c>
      <c r="BK401" s="202">
        <f>ROUND(I401*H401,2)</f>
        <v>0</v>
      </c>
      <c r="BL401" s="22" t="s">
        <v>175</v>
      </c>
      <c r="BM401" s="22" t="s">
        <v>642</v>
      </c>
    </row>
    <row r="402" spans="2:65" s="11" customFormat="1" ht="13.5">
      <c r="B402" s="203"/>
      <c r="C402" s="204"/>
      <c r="D402" s="205" t="s">
        <v>177</v>
      </c>
      <c r="E402" s="206" t="s">
        <v>22</v>
      </c>
      <c r="F402" s="207" t="s">
        <v>643</v>
      </c>
      <c r="G402" s="204"/>
      <c r="H402" s="208" t="s">
        <v>22</v>
      </c>
      <c r="I402" s="209"/>
      <c r="J402" s="204"/>
      <c r="K402" s="204"/>
      <c r="L402" s="210"/>
      <c r="M402" s="211"/>
      <c r="N402" s="212"/>
      <c r="O402" s="212"/>
      <c r="P402" s="212"/>
      <c r="Q402" s="212"/>
      <c r="R402" s="212"/>
      <c r="S402" s="212"/>
      <c r="T402" s="213"/>
      <c r="AT402" s="214" t="s">
        <v>177</v>
      </c>
      <c r="AU402" s="214" t="s">
        <v>87</v>
      </c>
      <c r="AV402" s="11" t="s">
        <v>24</v>
      </c>
      <c r="AW402" s="11" t="s">
        <v>41</v>
      </c>
      <c r="AX402" s="11" t="s">
        <v>78</v>
      </c>
      <c r="AY402" s="214" t="s">
        <v>168</v>
      </c>
    </row>
    <row r="403" spans="2:65" s="12" customFormat="1" ht="13.5">
      <c r="B403" s="215"/>
      <c r="C403" s="216"/>
      <c r="D403" s="217" t="s">
        <v>177</v>
      </c>
      <c r="E403" s="218" t="s">
        <v>22</v>
      </c>
      <c r="F403" s="219" t="s">
        <v>644</v>
      </c>
      <c r="G403" s="216"/>
      <c r="H403" s="220">
        <v>53.207999999999998</v>
      </c>
      <c r="I403" s="221"/>
      <c r="J403" s="216"/>
      <c r="K403" s="216"/>
      <c r="L403" s="222"/>
      <c r="M403" s="223"/>
      <c r="N403" s="224"/>
      <c r="O403" s="224"/>
      <c r="P403" s="224"/>
      <c r="Q403" s="224"/>
      <c r="R403" s="224"/>
      <c r="S403" s="224"/>
      <c r="T403" s="225"/>
      <c r="AT403" s="226" t="s">
        <v>177</v>
      </c>
      <c r="AU403" s="226" t="s">
        <v>87</v>
      </c>
      <c r="AV403" s="12" t="s">
        <v>87</v>
      </c>
      <c r="AW403" s="12" t="s">
        <v>41</v>
      </c>
      <c r="AX403" s="12" t="s">
        <v>78</v>
      </c>
      <c r="AY403" s="226" t="s">
        <v>168</v>
      </c>
    </row>
    <row r="404" spans="2:65" s="1" customFormat="1" ht="22.5" customHeight="1">
      <c r="B404" s="39"/>
      <c r="C404" s="191" t="s">
        <v>645</v>
      </c>
      <c r="D404" s="191" t="s">
        <v>170</v>
      </c>
      <c r="E404" s="192" t="s">
        <v>646</v>
      </c>
      <c r="F404" s="193" t="s">
        <v>647</v>
      </c>
      <c r="G404" s="194" t="s">
        <v>173</v>
      </c>
      <c r="H404" s="195">
        <v>53.207999999999998</v>
      </c>
      <c r="I404" s="196"/>
      <c r="J404" s="197">
        <f>ROUND(I404*H404,2)</f>
        <v>0</v>
      </c>
      <c r="K404" s="193" t="s">
        <v>174</v>
      </c>
      <c r="L404" s="59"/>
      <c r="M404" s="198" t="s">
        <v>22</v>
      </c>
      <c r="N404" s="199" t="s">
        <v>49</v>
      </c>
      <c r="O404" s="40"/>
      <c r="P404" s="200">
        <f>O404*H404</f>
        <v>0</v>
      </c>
      <c r="Q404" s="200">
        <v>0.27560000000000001</v>
      </c>
      <c r="R404" s="200">
        <f>Q404*H404</f>
        <v>14.6641248</v>
      </c>
      <c r="S404" s="200">
        <v>0</v>
      </c>
      <c r="T404" s="201">
        <f>S404*H404</f>
        <v>0</v>
      </c>
      <c r="AR404" s="22" t="s">
        <v>175</v>
      </c>
      <c r="AT404" s="22" t="s">
        <v>170</v>
      </c>
      <c r="AU404" s="22" t="s">
        <v>87</v>
      </c>
      <c r="AY404" s="22" t="s">
        <v>168</v>
      </c>
      <c r="BE404" s="202">
        <f>IF(N404="základní",J404,0)</f>
        <v>0</v>
      </c>
      <c r="BF404" s="202">
        <f>IF(N404="snížená",J404,0)</f>
        <v>0</v>
      </c>
      <c r="BG404" s="202">
        <f>IF(N404="zákl. přenesená",J404,0)</f>
        <v>0</v>
      </c>
      <c r="BH404" s="202">
        <f>IF(N404="sníž. přenesená",J404,0)</f>
        <v>0</v>
      </c>
      <c r="BI404" s="202">
        <f>IF(N404="nulová",J404,0)</f>
        <v>0</v>
      </c>
      <c r="BJ404" s="22" t="s">
        <v>24</v>
      </c>
      <c r="BK404" s="202">
        <f>ROUND(I404*H404,2)</f>
        <v>0</v>
      </c>
      <c r="BL404" s="22" t="s">
        <v>175</v>
      </c>
      <c r="BM404" s="22" t="s">
        <v>648</v>
      </c>
    </row>
    <row r="405" spans="2:65" s="1" customFormat="1" ht="22.5" customHeight="1">
      <c r="B405" s="39"/>
      <c r="C405" s="191" t="s">
        <v>649</v>
      </c>
      <c r="D405" s="191" t="s">
        <v>170</v>
      </c>
      <c r="E405" s="192" t="s">
        <v>650</v>
      </c>
      <c r="F405" s="193" t="s">
        <v>651</v>
      </c>
      <c r="G405" s="194" t="s">
        <v>173</v>
      </c>
      <c r="H405" s="195">
        <v>53.207999999999998</v>
      </c>
      <c r="I405" s="196"/>
      <c r="J405" s="197">
        <f>ROUND(I405*H405,2)</f>
        <v>0</v>
      </c>
      <c r="K405" s="193" t="s">
        <v>174</v>
      </c>
      <c r="L405" s="59"/>
      <c r="M405" s="198" t="s">
        <v>22</v>
      </c>
      <c r="N405" s="199" t="s">
        <v>49</v>
      </c>
      <c r="O405" s="40"/>
      <c r="P405" s="200">
        <f>O405*H405</f>
        <v>0</v>
      </c>
      <c r="Q405" s="200">
        <v>0.1837</v>
      </c>
      <c r="R405" s="200">
        <f>Q405*H405</f>
        <v>9.7743096000000005</v>
      </c>
      <c r="S405" s="200">
        <v>0</v>
      </c>
      <c r="T405" s="201">
        <f>S405*H405</f>
        <v>0</v>
      </c>
      <c r="AR405" s="22" t="s">
        <v>175</v>
      </c>
      <c r="AT405" s="22" t="s">
        <v>170</v>
      </c>
      <c r="AU405" s="22" t="s">
        <v>87</v>
      </c>
      <c r="AY405" s="22" t="s">
        <v>168</v>
      </c>
      <c r="BE405" s="202">
        <f>IF(N405="základní",J405,0)</f>
        <v>0</v>
      </c>
      <c r="BF405" s="202">
        <f>IF(N405="snížená",J405,0)</f>
        <v>0</v>
      </c>
      <c r="BG405" s="202">
        <f>IF(N405="zákl. přenesená",J405,0)</f>
        <v>0</v>
      </c>
      <c r="BH405" s="202">
        <f>IF(N405="sníž. přenesená",J405,0)</f>
        <v>0</v>
      </c>
      <c r="BI405" s="202">
        <f>IF(N405="nulová",J405,0)</f>
        <v>0</v>
      </c>
      <c r="BJ405" s="22" t="s">
        <v>24</v>
      </c>
      <c r="BK405" s="202">
        <f>ROUND(I405*H405,2)</f>
        <v>0</v>
      </c>
      <c r="BL405" s="22" t="s">
        <v>175</v>
      </c>
      <c r="BM405" s="22" t="s">
        <v>652</v>
      </c>
    </row>
    <row r="406" spans="2:65" s="1" customFormat="1" ht="22.5" customHeight="1">
      <c r="B406" s="39"/>
      <c r="C406" s="191" t="s">
        <v>653</v>
      </c>
      <c r="D406" s="191" t="s">
        <v>170</v>
      </c>
      <c r="E406" s="192" t="s">
        <v>654</v>
      </c>
      <c r="F406" s="193" t="s">
        <v>655</v>
      </c>
      <c r="G406" s="194" t="s">
        <v>433</v>
      </c>
      <c r="H406" s="195">
        <v>107.715</v>
      </c>
      <c r="I406" s="196"/>
      <c r="J406" s="197">
        <f>ROUND(I406*H406,2)</f>
        <v>0</v>
      </c>
      <c r="K406" s="193" t="s">
        <v>174</v>
      </c>
      <c r="L406" s="59"/>
      <c r="M406" s="198" t="s">
        <v>22</v>
      </c>
      <c r="N406" s="199" t="s">
        <v>49</v>
      </c>
      <c r="O406" s="40"/>
      <c r="P406" s="200">
        <f>O406*H406</f>
        <v>0</v>
      </c>
      <c r="Q406" s="200">
        <v>0.10095</v>
      </c>
      <c r="R406" s="200">
        <f>Q406*H406</f>
        <v>10.87382925</v>
      </c>
      <c r="S406" s="200">
        <v>0</v>
      </c>
      <c r="T406" s="201">
        <f>S406*H406</f>
        <v>0</v>
      </c>
      <c r="AR406" s="22" t="s">
        <v>175</v>
      </c>
      <c r="AT406" s="22" t="s">
        <v>170</v>
      </c>
      <c r="AU406" s="22" t="s">
        <v>87</v>
      </c>
      <c r="AY406" s="22" t="s">
        <v>168</v>
      </c>
      <c r="BE406" s="202">
        <f>IF(N406="základní",J406,0)</f>
        <v>0</v>
      </c>
      <c r="BF406" s="202">
        <f>IF(N406="snížená",J406,0)</f>
        <v>0</v>
      </c>
      <c r="BG406" s="202">
        <f>IF(N406="zákl. přenesená",J406,0)</f>
        <v>0</v>
      </c>
      <c r="BH406" s="202">
        <f>IF(N406="sníž. přenesená",J406,0)</f>
        <v>0</v>
      </c>
      <c r="BI406" s="202">
        <f>IF(N406="nulová",J406,0)</f>
        <v>0</v>
      </c>
      <c r="BJ406" s="22" t="s">
        <v>24</v>
      </c>
      <c r="BK406" s="202">
        <f>ROUND(I406*H406,2)</f>
        <v>0</v>
      </c>
      <c r="BL406" s="22" t="s">
        <v>175</v>
      </c>
      <c r="BM406" s="22" t="s">
        <v>656</v>
      </c>
    </row>
    <row r="407" spans="2:65" s="12" customFormat="1" ht="13.5">
      <c r="B407" s="215"/>
      <c r="C407" s="216"/>
      <c r="D407" s="217" t="s">
        <v>177</v>
      </c>
      <c r="E407" s="218" t="s">
        <v>22</v>
      </c>
      <c r="F407" s="219" t="s">
        <v>657</v>
      </c>
      <c r="G407" s="216"/>
      <c r="H407" s="220">
        <v>107.715</v>
      </c>
      <c r="I407" s="221"/>
      <c r="J407" s="216"/>
      <c r="K407" s="216"/>
      <c r="L407" s="222"/>
      <c r="M407" s="223"/>
      <c r="N407" s="224"/>
      <c r="O407" s="224"/>
      <c r="P407" s="224"/>
      <c r="Q407" s="224"/>
      <c r="R407" s="224"/>
      <c r="S407" s="224"/>
      <c r="T407" s="225"/>
      <c r="AT407" s="226" t="s">
        <v>177</v>
      </c>
      <c r="AU407" s="226" t="s">
        <v>87</v>
      </c>
      <c r="AV407" s="12" t="s">
        <v>87</v>
      </c>
      <c r="AW407" s="12" t="s">
        <v>41</v>
      </c>
      <c r="AX407" s="12" t="s">
        <v>78</v>
      </c>
      <c r="AY407" s="226" t="s">
        <v>168</v>
      </c>
    </row>
    <row r="408" spans="2:65" s="1" customFormat="1" ht="22.5" customHeight="1">
      <c r="B408" s="39"/>
      <c r="C408" s="230" t="s">
        <v>658</v>
      </c>
      <c r="D408" s="230" t="s">
        <v>234</v>
      </c>
      <c r="E408" s="231" t="s">
        <v>659</v>
      </c>
      <c r="F408" s="232" t="s">
        <v>660</v>
      </c>
      <c r="G408" s="233" t="s">
        <v>276</v>
      </c>
      <c r="H408" s="234">
        <v>216.50700000000001</v>
      </c>
      <c r="I408" s="235"/>
      <c r="J408" s="236">
        <f>ROUND(I408*H408,2)</f>
        <v>0</v>
      </c>
      <c r="K408" s="232" t="s">
        <v>174</v>
      </c>
      <c r="L408" s="237"/>
      <c r="M408" s="238" t="s">
        <v>22</v>
      </c>
      <c r="N408" s="239" t="s">
        <v>49</v>
      </c>
      <c r="O408" s="40"/>
      <c r="P408" s="200">
        <f>O408*H408</f>
        <v>0</v>
      </c>
      <c r="Q408" s="200">
        <v>1.0999999999999999E-2</v>
      </c>
      <c r="R408" s="200">
        <f>Q408*H408</f>
        <v>2.3815770000000001</v>
      </c>
      <c r="S408" s="200">
        <v>0</v>
      </c>
      <c r="T408" s="201">
        <f>S408*H408</f>
        <v>0</v>
      </c>
      <c r="AR408" s="22" t="s">
        <v>208</v>
      </c>
      <c r="AT408" s="22" t="s">
        <v>234</v>
      </c>
      <c r="AU408" s="22" t="s">
        <v>87</v>
      </c>
      <c r="AY408" s="22" t="s">
        <v>168</v>
      </c>
      <c r="BE408" s="202">
        <f>IF(N408="základní",J408,0)</f>
        <v>0</v>
      </c>
      <c r="BF408" s="202">
        <f>IF(N408="snížená",J408,0)</f>
        <v>0</v>
      </c>
      <c r="BG408" s="202">
        <f>IF(N408="zákl. přenesená",J408,0)</f>
        <v>0</v>
      </c>
      <c r="BH408" s="202">
        <f>IF(N408="sníž. přenesená",J408,0)</f>
        <v>0</v>
      </c>
      <c r="BI408" s="202">
        <f>IF(N408="nulová",J408,0)</f>
        <v>0</v>
      </c>
      <c r="BJ408" s="22" t="s">
        <v>24</v>
      </c>
      <c r="BK408" s="202">
        <f>ROUND(I408*H408,2)</f>
        <v>0</v>
      </c>
      <c r="BL408" s="22" t="s">
        <v>175</v>
      </c>
      <c r="BM408" s="22" t="s">
        <v>661</v>
      </c>
    </row>
    <row r="409" spans="2:65" s="1" customFormat="1" ht="27">
      <c r="B409" s="39"/>
      <c r="C409" s="61"/>
      <c r="D409" s="205" t="s">
        <v>369</v>
      </c>
      <c r="E409" s="61"/>
      <c r="F409" s="240" t="s">
        <v>662</v>
      </c>
      <c r="G409" s="61"/>
      <c r="H409" s="61"/>
      <c r="I409" s="161"/>
      <c r="J409" s="61"/>
      <c r="K409" s="61"/>
      <c r="L409" s="59"/>
      <c r="M409" s="241"/>
      <c r="N409" s="40"/>
      <c r="O409" s="40"/>
      <c r="P409" s="40"/>
      <c r="Q409" s="40"/>
      <c r="R409" s="40"/>
      <c r="S409" s="40"/>
      <c r="T409" s="76"/>
      <c r="AT409" s="22" t="s">
        <v>369</v>
      </c>
      <c r="AU409" s="22" t="s">
        <v>87</v>
      </c>
    </row>
    <row r="410" spans="2:65" s="12" customFormat="1" ht="13.5">
      <c r="B410" s="215"/>
      <c r="C410" s="216"/>
      <c r="D410" s="217" t="s">
        <v>177</v>
      </c>
      <c r="E410" s="216"/>
      <c r="F410" s="219" t="s">
        <v>663</v>
      </c>
      <c r="G410" s="216"/>
      <c r="H410" s="220">
        <v>216.50700000000001</v>
      </c>
      <c r="I410" s="221"/>
      <c r="J410" s="216"/>
      <c r="K410" s="216"/>
      <c r="L410" s="222"/>
      <c r="M410" s="223"/>
      <c r="N410" s="224"/>
      <c r="O410" s="224"/>
      <c r="P410" s="224"/>
      <c r="Q410" s="224"/>
      <c r="R410" s="224"/>
      <c r="S410" s="224"/>
      <c r="T410" s="225"/>
      <c r="AT410" s="226" t="s">
        <v>177</v>
      </c>
      <c r="AU410" s="226" t="s">
        <v>87</v>
      </c>
      <c r="AV410" s="12" t="s">
        <v>87</v>
      </c>
      <c r="AW410" s="12" t="s">
        <v>6</v>
      </c>
      <c r="AX410" s="12" t="s">
        <v>24</v>
      </c>
      <c r="AY410" s="226" t="s">
        <v>168</v>
      </c>
    </row>
    <row r="411" spans="2:65" s="1" customFormat="1" ht="22.5" customHeight="1">
      <c r="B411" s="39"/>
      <c r="C411" s="191" t="s">
        <v>664</v>
      </c>
      <c r="D411" s="191" t="s">
        <v>170</v>
      </c>
      <c r="E411" s="192" t="s">
        <v>665</v>
      </c>
      <c r="F411" s="193" t="s">
        <v>666</v>
      </c>
      <c r="G411" s="194" t="s">
        <v>186</v>
      </c>
      <c r="H411" s="195">
        <v>1.077</v>
      </c>
      <c r="I411" s="196"/>
      <c r="J411" s="197">
        <f>ROUND(I411*H411,2)</f>
        <v>0</v>
      </c>
      <c r="K411" s="193" t="s">
        <v>174</v>
      </c>
      <c r="L411" s="59"/>
      <c r="M411" s="198" t="s">
        <v>22</v>
      </c>
      <c r="N411" s="199" t="s">
        <v>49</v>
      </c>
      <c r="O411" s="40"/>
      <c r="P411" s="200">
        <f>O411*H411</f>
        <v>0</v>
      </c>
      <c r="Q411" s="200">
        <v>2.2563399999999998</v>
      </c>
      <c r="R411" s="200">
        <f>Q411*H411</f>
        <v>2.4300781799999998</v>
      </c>
      <c r="S411" s="200">
        <v>0</v>
      </c>
      <c r="T411" s="201">
        <f>S411*H411</f>
        <v>0</v>
      </c>
      <c r="AR411" s="22" t="s">
        <v>175</v>
      </c>
      <c r="AT411" s="22" t="s">
        <v>170</v>
      </c>
      <c r="AU411" s="22" t="s">
        <v>87</v>
      </c>
      <c r="AY411" s="22" t="s">
        <v>168</v>
      </c>
      <c r="BE411" s="202">
        <f>IF(N411="základní",J411,0)</f>
        <v>0</v>
      </c>
      <c r="BF411" s="202">
        <f>IF(N411="snížená",J411,0)</f>
        <v>0</v>
      </c>
      <c r="BG411" s="202">
        <f>IF(N411="zákl. přenesená",J411,0)</f>
        <v>0</v>
      </c>
      <c r="BH411" s="202">
        <f>IF(N411="sníž. přenesená",J411,0)</f>
        <v>0</v>
      </c>
      <c r="BI411" s="202">
        <f>IF(N411="nulová",J411,0)</f>
        <v>0</v>
      </c>
      <c r="BJ411" s="22" t="s">
        <v>24</v>
      </c>
      <c r="BK411" s="202">
        <f>ROUND(I411*H411,2)</f>
        <v>0</v>
      </c>
      <c r="BL411" s="22" t="s">
        <v>175</v>
      </c>
      <c r="BM411" s="22" t="s">
        <v>667</v>
      </c>
    </row>
    <row r="412" spans="2:65" s="12" customFormat="1" ht="13.5">
      <c r="B412" s="215"/>
      <c r="C412" s="216"/>
      <c r="D412" s="217" t="s">
        <v>177</v>
      </c>
      <c r="E412" s="218" t="s">
        <v>22</v>
      </c>
      <c r="F412" s="219" t="s">
        <v>668</v>
      </c>
      <c r="G412" s="216"/>
      <c r="H412" s="220">
        <v>1.077</v>
      </c>
      <c r="I412" s="221"/>
      <c r="J412" s="216"/>
      <c r="K412" s="216"/>
      <c r="L412" s="222"/>
      <c r="M412" s="223"/>
      <c r="N412" s="224"/>
      <c r="O412" s="224"/>
      <c r="P412" s="224"/>
      <c r="Q412" s="224"/>
      <c r="R412" s="224"/>
      <c r="S412" s="224"/>
      <c r="T412" s="225"/>
      <c r="AT412" s="226" t="s">
        <v>177</v>
      </c>
      <c r="AU412" s="226" t="s">
        <v>87</v>
      </c>
      <c r="AV412" s="12" t="s">
        <v>87</v>
      </c>
      <c r="AW412" s="12" t="s">
        <v>41</v>
      </c>
      <c r="AX412" s="12" t="s">
        <v>78</v>
      </c>
      <c r="AY412" s="226" t="s">
        <v>168</v>
      </c>
    </row>
    <row r="413" spans="2:65" s="1" customFormat="1" ht="22.5" customHeight="1">
      <c r="B413" s="39"/>
      <c r="C413" s="191" t="s">
        <v>669</v>
      </c>
      <c r="D413" s="191" t="s">
        <v>170</v>
      </c>
      <c r="E413" s="192" t="s">
        <v>670</v>
      </c>
      <c r="F413" s="193" t="s">
        <v>671</v>
      </c>
      <c r="G413" s="194" t="s">
        <v>433</v>
      </c>
      <c r="H413" s="195">
        <v>80</v>
      </c>
      <c r="I413" s="196"/>
      <c r="J413" s="197">
        <f>ROUND(I413*H413,2)</f>
        <v>0</v>
      </c>
      <c r="K413" s="193" t="s">
        <v>174</v>
      </c>
      <c r="L413" s="59"/>
      <c r="M413" s="198" t="s">
        <v>22</v>
      </c>
      <c r="N413" s="199" t="s">
        <v>49</v>
      </c>
      <c r="O413" s="40"/>
      <c r="P413" s="200">
        <f>O413*H413</f>
        <v>0</v>
      </c>
      <c r="Q413" s="200">
        <v>0</v>
      </c>
      <c r="R413" s="200">
        <f>Q413*H413</f>
        <v>0</v>
      </c>
      <c r="S413" s="200">
        <v>0</v>
      </c>
      <c r="T413" s="201">
        <f>S413*H413</f>
        <v>0</v>
      </c>
      <c r="AR413" s="22" t="s">
        <v>175</v>
      </c>
      <c r="AT413" s="22" t="s">
        <v>170</v>
      </c>
      <c r="AU413" s="22" t="s">
        <v>87</v>
      </c>
      <c r="AY413" s="22" t="s">
        <v>168</v>
      </c>
      <c r="BE413" s="202">
        <f>IF(N413="základní",J413,0)</f>
        <v>0</v>
      </c>
      <c r="BF413" s="202">
        <f>IF(N413="snížená",J413,0)</f>
        <v>0</v>
      </c>
      <c r="BG413" s="202">
        <f>IF(N413="zákl. přenesená",J413,0)</f>
        <v>0</v>
      </c>
      <c r="BH413" s="202">
        <f>IF(N413="sníž. přenesená",J413,0)</f>
        <v>0</v>
      </c>
      <c r="BI413" s="202">
        <f>IF(N413="nulová",J413,0)</f>
        <v>0</v>
      </c>
      <c r="BJ413" s="22" t="s">
        <v>24</v>
      </c>
      <c r="BK413" s="202">
        <f>ROUND(I413*H413,2)</f>
        <v>0</v>
      </c>
      <c r="BL413" s="22" t="s">
        <v>175</v>
      </c>
      <c r="BM413" s="22" t="s">
        <v>672</v>
      </c>
    </row>
    <row r="414" spans="2:65" s="1" customFormat="1" ht="44.25" customHeight="1">
      <c r="B414" s="39"/>
      <c r="C414" s="191" t="s">
        <v>673</v>
      </c>
      <c r="D414" s="191" t="s">
        <v>170</v>
      </c>
      <c r="E414" s="192" t="s">
        <v>674</v>
      </c>
      <c r="F414" s="193" t="s">
        <v>675</v>
      </c>
      <c r="G414" s="194" t="s">
        <v>173</v>
      </c>
      <c r="H414" s="195">
        <v>20</v>
      </c>
      <c r="I414" s="196"/>
      <c r="J414" s="197">
        <f>ROUND(I414*H414,2)</f>
        <v>0</v>
      </c>
      <c r="K414" s="193" t="s">
        <v>174</v>
      </c>
      <c r="L414" s="59"/>
      <c r="M414" s="198" t="s">
        <v>22</v>
      </c>
      <c r="N414" s="199" t="s">
        <v>49</v>
      </c>
      <c r="O414" s="40"/>
      <c r="P414" s="200">
        <f>O414*H414</f>
        <v>0</v>
      </c>
      <c r="Q414" s="200">
        <v>0</v>
      </c>
      <c r="R414" s="200">
        <f>Q414*H414</f>
        <v>0</v>
      </c>
      <c r="S414" s="200">
        <v>0.24</v>
      </c>
      <c r="T414" s="201">
        <f>S414*H414</f>
        <v>4.8</v>
      </c>
      <c r="AR414" s="22" t="s">
        <v>175</v>
      </c>
      <c r="AT414" s="22" t="s">
        <v>170</v>
      </c>
      <c r="AU414" s="22" t="s">
        <v>87</v>
      </c>
      <c r="AY414" s="22" t="s">
        <v>168</v>
      </c>
      <c r="BE414" s="202">
        <f>IF(N414="základní",J414,0)</f>
        <v>0</v>
      </c>
      <c r="BF414" s="202">
        <f>IF(N414="snížená",J414,0)</f>
        <v>0</v>
      </c>
      <c r="BG414" s="202">
        <f>IF(N414="zákl. přenesená",J414,0)</f>
        <v>0</v>
      </c>
      <c r="BH414" s="202">
        <f>IF(N414="sníž. přenesená",J414,0)</f>
        <v>0</v>
      </c>
      <c r="BI414" s="202">
        <f>IF(N414="nulová",J414,0)</f>
        <v>0</v>
      </c>
      <c r="BJ414" s="22" t="s">
        <v>24</v>
      </c>
      <c r="BK414" s="202">
        <f>ROUND(I414*H414,2)</f>
        <v>0</v>
      </c>
      <c r="BL414" s="22" t="s">
        <v>175</v>
      </c>
      <c r="BM414" s="22" t="s">
        <v>676</v>
      </c>
    </row>
    <row r="415" spans="2:65" s="1" customFormat="1" ht="44.25" customHeight="1">
      <c r="B415" s="39"/>
      <c r="C415" s="191" t="s">
        <v>677</v>
      </c>
      <c r="D415" s="191" t="s">
        <v>170</v>
      </c>
      <c r="E415" s="192" t="s">
        <v>678</v>
      </c>
      <c r="F415" s="193" t="s">
        <v>679</v>
      </c>
      <c r="G415" s="194" t="s">
        <v>173</v>
      </c>
      <c r="H415" s="195">
        <v>80</v>
      </c>
      <c r="I415" s="196"/>
      <c r="J415" s="197">
        <f>ROUND(I415*H415,2)</f>
        <v>0</v>
      </c>
      <c r="K415" s="193" t="s">
        <v>174</v>
      </c>
      <c r="L415" s="59"/>
      <c r="M415" s="198" t="s">
        <v>22</v>
      </c>
      <c r="N415" s="199" t="s">
        <v>49</v>
      </c>
      <c r="O415" s="40"/>
      <c r="P415" s="200">
        <f>O415*H415</f>
        <v>0</v>
      </c>
      <c r="Q415" s="200">
        <v>0</v>
      </c>
      <c r="R415" s="200">
        <f>Q415*H415</f>
        <v>0</v>
      </c>
      <c r="S415" s="200">
        <v>0.316</v>
      </c>
      <c r="T415" s="201">
        <f>S415*H415</f>
        <v>25.28</v>
      </c>
      <c r="AR415" s="22" t="s">
        <v>175</v>
      </c>
      <c r="AT415" s="22" t="s">
        <v>170</v>
      </c>
      <c r="AU415" s="22" t="s">
        <v>87</v>
      </c>
      <c r="AY415" s="22" t="s">
        <v>168</v>
      </c>
      <c r="BE415" s="202">
        <f>IF(N415="základní",J415,0)</f>
        <v>0</v>
      </c>
      <c r="BF415" s="202">
        <f>IF(N415="snížená",J415,0)</f>
        <v>0</v>
      </c>
      <c r="BG415" s="202">
        <f>IF(N415="zákl. přenesená",J415,0)</f>
        <v>0</v>
      </c>
      <c r="BH415" s="202">
        <f>IF(N415="sníž. přenesená",J415,0)</f>
        <v>0</v>
      </c>
      <c r="BI415" s="202">
        <f>IF(N415="nulová",J415,0)</f>
        <v>0</v>
      </c>
      <c r="BJ415" s="22" t="s">
        <v>24</v>
      </c>
      <c r="BK415" s="202">
        <f>ROUND(I415*H415,2)</f>
        <v>0</v>
      </c>
      <c r="BL415" s="22" t="s">
        <v>175</v>
      </c>
      <c r="BM415" s="22" t="s">
        <v>680</v>
      </c>
    </row>
    <row r="416" spans="2:65" s="12" customFormat="1" ht="13.5">
      <c r="B416" s="215"/>
      <c r="C416" s="216"/>
      <c r="D416" s="217" t="s">
        <v>177</v>
      </c>
      <c r="E416" s="218" t="s">
        <v>22</v>
      </c>
      <c r="F416" s="219" t="s">
        <v>681</v>
      </c>
      <c r="G416" s="216"/>
      <c r="H416" s="220">
        <v>80</v>
      </c>
      <c r="I416" s="221"/>
      <c r="J416" s="216"/>
      <c r="K416" s="216"/>
      <c r="L416" s="222"/>
      <c r="M416" s="223"/>
      <c r="N416" s="224"/>
      <c r="O416" s="224"/>
      <c r="P416" s="224"/>
      <c r="Q416" s="224"/>
      <c r="R416" s="224"/>
      <c r="S416" s="224"/>
      <c r="T416" s="225"/>
      <c r="AT416" s="226" t="s">
        <v>177</v>
      </c>
      <c r="AU416" s="226" t="s">
        <v>87</v>
      </c>
      <c r="AV416" s="12" t="s">
        <v>87</v>
      </c>
      <c r="AW416" s="12" t="s">
        <v>41</v>
      </c>
      <c r="AX416" s="12" t="s">
        <v>78</v>
      </c>
      <c r="AY416" s="226" t="s">
        <v>168</v>
      </c>
    </row>
    <row r="417" spans="2:65" s="1" customFormat="1" ht="22.5" customHeight="1">
      <c r="B417" s="39"/>
      <c r="C417" s="191" t="s">
        <v>682</v>
      </c>
      <c r="D417" s="191" t="s">
        <v>170</v>
      </c>
      <c r="E417" s="192" t="s">
        <v>683</v>
      </c>
      <c r="F417" s="193" t="s">
        <v>684</v>
      </c>
      <c r="G417" s="194" t="s">
        <v>173</v>
      </c>
      <c r="H417" s="195">
        <v>20</v>
      </c>
      <c r="I417" s="196"/>
      <c r="J417" s="197">
        <f>ROUND(I417*H417,2)</f>
        <v>0</v>
      </c>
      <c r="K417" s="193" t="s">
        <v>174</v>
      </c>
      <c r="L417" s="59"/>
      <c r="M417" s="198" t="s">
        <v>22</v>
      </c>
      <c r="N417" s="199" t="s">
        <v>49</v>
      </c>
      <c r="O417" s="40"/>
      <c r="P417" s="200">
        <f>O417*H417</f>
        <v>0</v>
      </c>
      <c r="Q417" s="200">
        <v>0</v>
      </c>
      <c r="R417" s="200">
        <f>Q417*H417</f>
        <v>0</v>
      </c>
      <c r="S417" s="200">
        <v>0</v>
      </c>
      <c r="T417" s="201">
        <f>S417*H417</f>
        <v>0</v>
      </c>
      <c r="AR417" s="22" t="s">
        <v>175</v>
      </c>
      <c r="AT417" s="22" t="s">
        <v>170</v>
      </c>
      <c r="AU417" s="22" t="s">
        <v>87</v>
      </c>
      <c r="AY417" s="22" t="s">
        <v>168</v>
      </c>
      <c r="BE417" s="202">
        <f>IF(N417="základní",J417,0)</f>
        <v>0</v>
      </c>
      <c r="BF417" s="202">
        <f>IF(N417="snížená",J417,0)</f>
        <v>0</v>
      </c>
      <c r="BG417" s="202">
        <f>IF(N417="zákl. přenesená",J417,0)</f>
        <v>0</v>
      </c>
      <c r="BH417" s="202">
        <f>IF(N417="sníž. přenesená",J417,0)</f>
        <v>0</v>
      </c>
      <c r="BI417" s="202">
        <f>IF(N417="nulová",J417,0)</f>
        <v>0</v>
      </c>
      <c r="BJ417" s="22" t="s">
        <v>24</v>
      </c>
      <c r="BK417" s="202">
        <f>ROUND(I417*H417,2)</f>
        <v>0</v>
      </c>
      <c r="BL417" s="22" t="s">
        <v>175</v>
      </c>
      <c r="BM417" s="22" t="s">
        <v>685</v>
      </c>
    </row>
    <row r="418" spans="2:65" s="1" customFormat="1" ht="22.5" customHeight="1">
      <c r="B418" s="39"/>
      <c r="C418" s="191" t="s">
        <v>686</v>
      </c>
      <c r="D418" s="191" t="s">
        <v>170</v>
      </c>
      <c r="E418" s="192" t="s">
        <v>687</v>
      </c>
      <c r="F418" s="193" t="s">
        <v>688</v>
      </c>
      <c r="G418" s="194" t="s">
        <v>173</v>
      </c>
      <c r="H418" s="195">
        <v>60</v>
      </c>
      <c r="I418" s="196"/>
      <c r="J418" s="197">
        <f>ROUND(I418*H418,2)</f>
        <v>0</v>
      </c>
      <c r="K418" s="193" t="s">
        <v>174</v>
      </c>
      <c r="L418" s="59"/>
      <c r="M418" s="198" t="s">
        <v>22</v>
      </c>
      <c r="N418" s="199" t="s">
        <v>49</v>
      </c>
      <c r="O418" s="40"/>
      <c r="P418" s="200">
        <f>O418*H418</f>
        <v>0</v>
      </c>
      <c r="Q418" s="200">
        <v>0.30360999999999999</v>
      </c>
      <c r="R418" s="200">
        <f>Q418*H418</f>
        <v>18.2166</v>
      </c>
      <c r="S418" s="200">
        <v>0</v>
      </c>
      <c r="T418" s="201">
        <f>S418*H418</f>
        <v>0</v>
      </c>
      <c r="AR418" s="22" t="s">
        <v>175</v>
      </c>
      <c r="AT418" s="22" t="s">
        <v>170</v>
      </c>
      <c r="AU418" s="22" t="s">
        <v>87</v>
      </c>
      <c r="AY418" s="22" t="s">
        <v>168</v>
      </c>
      <c r="BE418" s="202">
        <f>IF(N418="základní",J418,0)</f>
        <v>0</v>
      </c>
      <c r="BF418" s="202">
        <f>IF(N418="snížená",J418,0)</f>
        <v>0</v>
      </c>
      <c r="BG418" s="202">
        <f>IF(N418="zákl. přenesená",J418,0)</f>
        <v>0</v>
      </c>
      <c r="BH418" s="202">
        <f>IF(N418="sníž. přenesená",J418,0)</f>
        <v>0</v>
      </c>
      <c r="BI418" s="202">
        <f>IF(N418="nulová",J418,0)</f>
        <v>0</v>
      </c>
      <c r="BJ418" s="22" t="s">
        <v>24</v>
      </c>
      <c r="BK418" s="202">
        <f>ROUND(I418*H418,2)</f>
        <v>0</v>
      </c>
      <c r="BL418" s="22" t="s">
        <v>175</v>
      </c>
      <c r="BM418" s="22" t="s">
        <v>689</v>
      </c>
    </row>
    <row r="419" spans="2:65" s="1" customFormat="1" ht="31.5" customHeight="1">
      <c r="B419" s="39"/>
      <c r="C419" s="191" t="s">
        <v>690</v>
      </c>
      <c r="D419" s="191" t="s">
        <v>170</v>
      </c>
      <c r="E419" s="192" t="s">
        <v>691</v>
      </c>
      <c r="F419" s="193" t="s">
        <v>692</v>
      </c>
      <c r="G419" s="194" t="s">
        <v>173</v>
      </c>
      <c r="H419" s="195">
        <v>80</v>
      </c>
      <c r="I419" s="196"/>
      <c r="J419" s="197">
        <f>ROUND(I419*H419,2)</f>
        <v>0</v>
      </c>
      <c r="K419" s="193" t="s">
        <v>174</v>
      </c>
      <c r="L419" s="59"/>
      <c r="M419" s="198" t="s">
        <v>22</v>
      </c>
      <c r="N419" s="199" t="s">
        <v>49</v>
      </c>
      <c r="O419" s="40"/>
      <c r="P419" s="200">
        <f>O419*H419</f>
        <v>0</v>
      </c>
      <c r="Q419" s="200">
        <v>0</v>
      </c>
      <c r="R419" s="200">
        <f>Q419*H419</f>
        <v>0</v>
      </c>
      <c r="S419" s="200">
        <v>0</v>
      </c>
      <c r="T419" s="201">
        <f>S419*H419</f>
        <v>0</v>
      </c>
      <c r="AR419" s="22" t="s">
        <v>175</v>
      </c>
      <c r="AT419" s="22" t="s">
        <v>170</v>
      </c>
      <c r="AU419" s="22" t="s">
        <v>87</v>
      </c>
      <c r="AY419" s="22" t="s">
        <v>168</v>
      </c>
      <c r="BE419" s="202">
        <f>IF(N419="základní",J419,0)</f>
        <v>0</v>
      </c>
      <c r="BF419" s="202">
        <f>IF(N419="snížená",J419,0)</f>
        <v>0</v>
      </c>
      <c r="BG419" s="202">
        <f>IF(N419="zákl. přenesená",J419,0)</f>
        <v>0</v>
      </c>
      <c r="BH419" s="202">
        <f>IF(N419="sníž. přenesená",J419,0)</f>
        <v>0</v>
      </c>
      <c r="BI419" s="202">
        <f>IF(N419="nulová",J419,0)</f>
        <v>0</v>
      </c>
      <c r="BJ419" s="22" t="s">
        <v>24</v>
      </c>
      <c r="BK419" s="202">
        <f>ROUND(I419*H419,2)</f>
        <v>0</v>
      </c>
      <c r="BL419" s="22" t="s">
        <v>175</v>
      </c>
      <c r="BM419" s="22" t="s">
        <v>693</v>
      </c>
    </row>
    <row r="420" spans="2:65" s="1" customFormat="1" ht="31.5" customHeight="1">
      <c r="B420" s="39"/>
      <c r="C420" s="191" t="s">
        <v>694</v>
      </c>
      <c r="D420" s="191" t="s">
        <v>170</v>
      </c>
      <c r="E420" s="192" t="s">
        <v>695</v>
      </c>
      <c r="F420" s="193" t="s">
        <v>696</v>
      </c>
      <c r="G420" s="194" t="s">
        <v>173</v>
      </c>
      <c r="H420" s="195">
        <v>80</v>
      </c>
      <c r="I420" s="196"/>
      <c r="J420" s="197">
        <f>ROUND(I420*H420,2)</f>
        <v>0</v>
      </c>
      <c r="K420" s="193" t="s">
        <v>174</v>
      </c>
      <c r="L420" s="59"/>
      <c r="M420" s="198" t="s">
        <v>22</v>
      </c>
      <c r="N420" s="199" t="s">
        <v>49</v>
      </c>
      <c r="O420" s="40"/>
      <c r="P420" s="200">
        <f>O420*H420</f>
        <v>0</v>
      </c>
      <c r="Q420" s="200">
        <v>0</v>
      </c>
      <c r="R420" s="200">
        <f>Q420*H420</f>
        <v>0</v>
      </c>
      <c r="S420" s="200">
        <v>0</v>
      </c>
      <c r="T420" s="201">
        <f>S420*H420</f>
        <v>0</v>
      </c>
      <c r="AR420" s="22" t="s">
        <v>175</v>
      </c>
      <c r="AT420" s="22" t="s">
        <v>170</v>
      </c>
      <c r="AU420" s="22" t="s">
        <v>87</v>
      </c>
      <c r="AY420" s="22" t="s">
        <v>168</v>
      </c>
      <c r="BE420" s="202">
        <f>IF(N420="základní",J420,0)</f>
        <v>0</v>
      </c>
      <c r="BF420" s="202">
        <f>IF(N420="snížená",J420,0)</f>
        <v>0</v>
      </c>
      <c r="BG420" s="202">
        <f>IF(N420="zákl. přenesená",J420,0)</f>
        <v>0</v>
      </c>
      <c r="BH420" s="202">
        <f>IF(N420="sníž. přenesená",J420,0)</f>
        <v>0</v>
      </c>
      <c r="BI420" s="202">
        <f>IF(N420="nulová",J420,0)</f>
        <v>0</v>
      </c>
      <c r="BJ420" s="22" t="s">
        <v>24</v>
      </c>
      <c r="BK420" s="202">
        <f>ROUND(I420*H420,2)</f>
        <v>0</v>
      </c>
      <c r="BL420" s="22" t="s">
        <v>175</v>
      </c>
      <c r="BM420" s="22" t="s">
        <v>697</v>
      </c>
    </row>
    <row r="421" spans="2:65" s="10" customFormat="1" ht="29.85" customHeight="1">
      <c r="B421" s="174"/>
      <c r="C421" s="175"/>
      <c r="D421" s="188" t="s">
        <v>77</v>
      </c>
      <c r="E421" s="189" t="s">
        <v>552</v>
      </c>
      <c r="F421" s="189" t="s">
        <v>698</v>
      </c>
      <c r="G421" s="175"/>
      <c r="H421" s="175"/>
      <c r="I421" s="178"/>
      <c r="J421" s="190">
        <f>BK421</f>
        <v>0</v>
      </c>
      <c r="K421" s="175"/>
      <c r="L421" s="180"/>
      <c r="M421" s="181"/>
      <c r="N421" s="182"/>
      <c r="O421" s="182"/>
      <c r="P421" s="183">
        <f>SUM(P422:P549)</f>
        <v>0</v>
      </c>
      <c r="Q421" s="182"/>
      <c r="R421" s="183">
        <f>SUM(R422:R549)</f>
        <v>58.872204459999999</v>
      </c>
      <c r="S421" s="182"/>
      <c r="T421" s="184">
        <f>SUM(T422:T549)</f>
        <v>0</v>
      </c>
      <c r="AR421" s="185" t="s">
        <v>24</v>
      </c>
      <c r="AT421" s="186" t="s">
        <v>77</v>
      </c>
      <c r="AU421" s="186" t="s">
        <v>24</v>
      </c>
      <c r="AY421" s="185" t="s">
        <v>168</v>
      </c>
      <c r="BK421" s="187">
        <f>SUM(BK422:BK549)</f>
        <v>0</v>
      </c>
    </row>
    <row r="422" spans="2:65" s="1" customFormat="1" ht="31.5" customHeight="1">
      <c r="B422" s="39"/>
      <c r="C422" s="191" t="s">
        <v>699</v>
      </c>
      <c r="D422" s="191" t="s">
        <v>170</v>
      </c>
      <c r="E422" s="192" t="s">
        <v>700</v>
      </c>
      <c r="F422" s="193" t="s">
        <v>701</v>
      </c>
      <c r="G422" s="194" t="s">
        <v>173</v>
      </c>
      <c r="H422" s="195">
        <v>975.87</v>
      </c>
      <c r="I422" s="196"/>
      <c r="J422" s="197">
        <f>ROUND(I422*H422,2)</f>
        <v>0</v>
      </c>
      <c r="K422" s="193" t="s">
        <v>174</v>
      </c>
      <c r="L422" s="59"/>
      <c r="M422" s="198" t="s">
        <v>22</v>
      </c>
      <c r="N422" s="199" t="s">
        <v>49</v>
      </c>
      <c r="O422" s="40"/>
      <c r="P422" s="200">
        <f>O422*H422</f>
        <v>0</v>
      </c>
      <c r="Q422" s="200">
        <v>2.5999999999999998E-4</v>
      </c>
      <c r="R422" s="200">
        <f>Q422*H422</f>
        <v>0.25372619999999996</v>
      </c>
      <c r="S422" s="200">
        <v>0</v>
      </c>
      <c r="T422" s="201">
        <f>S422*H422</f>
        <v>0</v>
      </c>
      <c r="AR422" s="22" t="s">
        <v>175</v>
      </c>
      <c r="AT422" s="22" t="s">
        <v>170</v>
      </c>
      <c r="AU422" s="22" t="s">
        <v>87</v>
      </c>
      <c r="AY422" s="22" t="s">
        <v>168</v>
      </c>
      <c r="BE422" s="202">
        <f>IF(N422="základní",J422,0)</f>
        <v>0</v>
      </c>
      <c r="BF422" s="202">
        <f>IF(N422="snížená",J422,0)</f>
        <v>0</v>
      </c>
      <c r="BG422" s="202">
        <f>IF(N422="zákl. přenesená",J422,0)</f>
        <v>0</v>
      </c>
      <c r="BH422" s="202">
        <f>IF(N422="sníž. přenesená",J422,0)</f>
        <v>0</v>
      </c>
      <c r="BI422" s="202">
        <f>IF(N422="nulová",J422,0)</f>
        <v>0</v>
      </c>
      <c r="BJ422" s="22" t="s">
        <v>24</v>
      </c>
      <c r="BK422" s="202">
        <f>ROUND(I422*H422,2)</f>
        <v>0</v>
      </c>
      <c r="BL422" s="22" t="s">
        <v>175</v>
      </c>
      <c r="BM422" s="22" t="s">
        <v>702</v>
      </c>
    </row>
    <row r="423" spans="2:65" s="11" customFormat="1" ht="13.5">
      <c r="B423" s="203"/>
      <c r="C423" s="204"/>
      <c r="D423" s="205" t="s">
        <v>177</v>
      </c>
      <c r="E423" s="206" t="s">
        <v>22</v>
      </c>
      <c r="F423" s="207" t="s">
        <v>283</v>
      </c>
      <c r="G423" s="204"/>
      <c r="H423" s="208" t="s">
        <v>22</v>
      </c>
      <c r="I423" s="209"/>
      <c r="J423" s="204"/>
      <c r="K423" s="204"/>
      <c r="L423" s="210"/>
      <c r="M423" s="211"/>
      <c r="N423" s="212"/>
      <c r="O423" s="212"/>
      <c r="P423" s="212"/>
      <c r="Q423" s="212"/>
      <c r="R423" s="212"/>
      <c r="S423" s="212"/>
      <c r="T423" s="213"/>
      <c r="AT423" s="214" t="s">
        <v>177</v>
      </c>
      <c r="AU423" s="214" t="s">
        <v>87</v>
      </c>
      <c r="AV423" s="11" t="s">
        <v>24</v>
      </c>
      <c r="AW423" s="11" t="s">
        <v>41</v>
      </c>
      <c r="AX423" s="11" t="s">
        <v>78</v>
      </c>
      <c r="AY423" s="214" t="s">
        <v>168</v>
      </c>
    </row>
    <row r="424" spans="2:65" s="12" customFormat="1" ht="13.5">
      <c r="B424" s="215"/>
      <c r="C424" s="216"/>
      <c r="D424" s="205" t="s">
        <v>177</v>
      </c>
      <c r="E424" s="227" t="s">
        <v>22</v>
      </c>
      <c r="F424" s="228" t="s">
        <v>703</v>
      </c>
      <c r="G424" s="216"/>
      <c r="H424" s="229">
        <v>439.73</v>
      </c>
      <c r="I424" s="221"/>
      <c r="J424" s="216"/>
      <c r="K424" s="216"/>
      <c r="L424" s="222"/>
      <c r="M424" s="223"/>
      <c r="N424" s="224"/>
      <c r="O424" s="224"/>
      <c r="P424" s="224"/>
      <c r="Q424" s="224"/>
      <c r="R424" s="224"/>
      <c r="S424" s="224"/>
      <c r="T424" s="225"/>
      <c r="AT424" s="226" t="s">
        <v>177</v>
      </c>
      <c r="AU424" s="226" t="s">
        <v>87</v>
      </c>
      <c r="AV424" s="12" t="s">
        <v>87</v>
      </c>
      <c r="AW424" s="12" t="s">
        <v>41</v>
      </c>
      <c r="AX424" s="12" t="s">
        <v>78</v>
      </c>
      <c r="AY424" s="226" t="s">
        <v>168</v>
      </c>
    </row>
    <row r="425" spans="2:65" s="11" customFormat="1" ht="13.5">
      <c r="B425" s="203"/>
      <c r="C425" s="204"/>
      <c r="D425" s="205" t="s">
        <v>177</v>
      </c>
      <c r="E425" s="206" t="s">
        <v>22</v>
      </c>
      <c r="F425" s="207" t="s">
        <v>292</v>
      </c>
      <c r="G425" s="204"/>
      <c r="H425" s="208" t="s">
        <v>22</v>
      </c>
      <c r="I425" s="209"/>
      <c r="J425" s="204"/>
      <c r="K425" s="204"/>
      <c r="L425" s="210"/>
      <c r="M425" s="211"/>
      <c r="N425" s="212"/>
      <c r="O425" s="212"/>
      <c r="P425" s="212"/>
      <c r="Q425" s="212"/>
      <c r="R425" s="212"/>
      <c r="S425" s="212"/>
      <c r="T425" s="213"/>
      <c r="AT425" s="214" t="s">
        <v>177</v>
      </c>
      <c r="AU425" s="214" t="s">
        <v>87</v>
      </c>
      <c r="AV425" s="11" t="s">
        <v>24</v>
      </c>
      <c r="AW425" s="11" t="s">
        <v>41</v>
      </c>
      <c r="AX425" s="11" t="s">
        <v>78</v>
      </c>
      <c r="AY425" s="214" t="s">
        <v>168</v>
      </c>
    </row>
    <row r="426" spans="2:65" s="12" customFormat="1" ht="13.5">
      <c r="B426" s="215"/>
      <c r="C426" s="216"/>
      <c r="D426" s="217" t="s">
        <v>177</v>
      </c>
      <c r="E426" s="218" t="s">
        <v>22</v>
      </c>
      <c r="F426" s="219" t="s">
        <v>704</v>
      </c>
      <c r="G426" s="216"/>
      <c r="H426" s="220">
        <v>536.14</v>
      </c>
      <c r="I426" s="221"/>
      <c r="J426" s="216"/>
      <c r="K426" s="216"/>
      <c r="L426" s="222"/>
      <c r="M426" s="223"/>
      <c r="N426" s="224"/>
      <c r="O426" s="224"/>
      <c r="P426" s="224"/>
      <c r="Q426" s="224"/>
      <c r="R426" s="224"/>
      <c r="S426" s="224"/>
      <c r="T426" s="225"/>
      <c r="AT426" s="226" t="s">
        <v>177</v>
      </c>
      <c r="AU426" s="226" t="s">
        <v>87</v>
      </c>
      <c r="AV426" s="12" t="s">
        <v>87</v>
      </c>
      <c r="AW426" s="12" t="s">
        <v>41</v>
      </c>
      <c r="AX426" s="12" t="s">
        <v>78</v>
      </c>
      <c r="AY426" s="226" t="s">
        <v>168</v>
      </c>
    </row>
    <row r="427" spans="2:65" s="1" customFormat="1" ht="31.5" customHeight="1">
      <c r="B427" s="39"/>
      <c r="C427" s="191" t="s">
        <v>705</v>
      </c>
      <c r="D427" s="191" t="s">
        <v>170</v>
      </c>
      <c r="E427" s="192" t="s">
        <v>706</v>
      </c>
      <c r="F427" s="193" t="s">
        <v>707</v>
      </c>
      <c r="G427" s="194" t="s">
        <v>173</v>
      </c>
      <c r="H427" s="195">
        <v>975.87</v>
      </c>
      <c r="I427" s="196"/>
      <c r="J427" s="197">
        <f>ROUND(I427*H427,2)</f>
        <v>0</v>
      </c>
      <c r="K427" s="193" t="s">
        <v>174</v>
      </c>
      <c r="L427" s="59"/>
      <c r="M427" s="198" t="s">
        <v>22</v>
      </c>
      <c r="N427" s="199" t="s">
        <v>49</v>
      </c>
      <c r="O427" s="40"/>
      <c r="P427" s="200">
        <f>O427*H427</f>
        <v>0</v>
      </c>
      <c r="Q427" s="200">
        <v>7.3499999999999998E-3</v>
      </c>
      <c r="R427" s="200">
        <f>Q427*H427</f>
        <v>7.1726444999999996</v>
      </c>
      <c r="S427" s="200">
        <v>0</v>
      </c>
      <c r="T427" s="201">
        <f>S427*H427</f>
        <v>0</v>
      </c>
      <c r="AR427" s="22" t="s">
        <v>175</v>
      </c>
      <c r="AT427" s="22" t="s">
        <v>170</v>
      </c>
      <c r="AU427" s="22" t="s">
        <v>87</v>
      </c>
      <c r="AY427" s="22" t="s">
        <v>168</v>
      </c>
      <c r="BE427" s="202">
        <f>IF(N427="základní",J427,0)</f>
        <v>0</v>
      </c>
      <c r="BF427" s="202">
        <f>IF(N427="snížená",J427,0)</f>
        <v>0</v>
      </c>
      <c r="BG427" s="202">
        <f>IF(N427="zákl. přenesená",J427,0)</f>
        <v>0</v>
      </c>
      <c r="BH427" s="202">
        <f>IF(N427="sníž. přenesená",J427,0)</f>
        <v>0</v>
      </c>
      <c r="BI427" s="202">
        <f>IF(N427="nulová",J427,0)</f>
        <v>0</v>
      </c>
      <c r="BJ427" s="22" t="s">
        <v>24</v>
      </c>
      <c r="BK427" s="202">
        <f>ROUND(I427*H427,2)</f>
        <v>0</v>
      </c>
      <c r="BL427" s="22" t="s">
        <v>175</v>
      </c>
      <c r="BM427" s="22" t="s">
        <v>708</v>
      </c>
    </row>
    <row r="428" spans="2:65" s="1" customFormat="1" ht="22.5" customHeight="1">
      <c r="B428" s="39"/>
      <c r="C428" s="191" t="s">
        <v>709</v>
      </c>
      <c r="D428" s="191" t="s">
        <v>170</v>
      </c>
      <c r="E428" s="192" t="s">
        <v>710</v>
      </c>
      <c r="F428" s="193" t="s">
        <v>711</v>
      </c>
      <c r="G428" s="194" t="s">
        <v>173</v>
      </c>
      <c r="H428" s="195">
        <v>975.87</v>
      </c>
      <c r="I428" s="196"/>
      <c r="J428" s="197">
        <f>ROUND(I428*H428,2)</f>
        <v>0</v>
      </c>
      <c r="K428" s="193" t="s">
        <v>174</v>
      </c>
      <c r="L428" s="59"/>
      <c r="M428" s="198" t="s">
        <v>22</v>
      </c>
      <c r="N428" s="199" t="s">
        <v>49</v>
      </c>
      <c r="O428" s="40"/>
      <c r="P428" s="200">
        <f>O428*H428</f>
        <v>0</v>
      </c>
      <c r="Q428" s="200">
        <v>4.8900000000000002E-3</v>
      </c>
      <c r="R428" s="200">
        <f>Q428*H428</f>
        <v>4.7720042999999999</v>
      </c>
      <c r="S428" s="200">
        <v>0</v>
      </c>
      <c r="T428" s="201">
        <f>S428*H428</f>
        <v>0</v>
      </c>
      <c r="AR428" s="22" t="s">
        <v>175</v>
      </c>
      <c r="AT428" s="22" t="s">
        <v>170</v>
      </c>
      <c r="AU428" s="22" t="s">
        <v>87</v>
      </c>
      <c r="AY428" s="22" t="s">
        <v>168</v>
      </c>
      <c r="BE428" s="202">
        <f>IF(N428="základní",J428,0)</f>
        <v>0</v>
      </c>
      <c r="BF428" s="202">
        <f>IF(N428="snížená",J428,0)</f>
        <v>0</v>
      </c>
      <c r="BG428" s="202">
        <f>IF(N428="zákl. přenesená",J428,0)</f>
        <v>0</v>
      </c>
      <c r="BH428" s="202">
        <f>IF(N428="sníž. přenesená",J428,0)</f>
        <v>0</v>
      </c>
      <c r="BI428" s="202">
        <f>IF(N428="nulová",J428,0)</f>
        <v>0</v>
      </c>
      <c r="BJ428" s="22" t="s">
        <v>24</v>
      </c>
      <c r="BK428" s="202">
        <f>ROUND(I428*H428,2)</f>
        <v>0</v>
      </c>
      <c r="BL428" s="22" t="s">
        <v>175</v>
      </c>
      <c r="BM428" s="22" t="s">
        <v>712</v>
      </c>
    </row>
    <row r="429" spans="2:65" s="1" customFormat="1" ht="31.5" customHeight="1">
      <c r="B429" s="39"/>
      <c r="C429" s="191" t="s">
        <v>713</v>
      </c>
      <c r="D429" s="191" t="s">
        <v>170</v>
      </c>
      <c r="E429" s="192" t="s">
        <v>714</v>
      </c>
      <c r="F429" s="193" t="s">
        <v>715</v>
      </c>
      <c r="G429" s="194" t="s">
        <v>173</v>
      </c>
      <c r="H429" s="195">
        <v>975.87</v>
      </c>
      <c r="I429" s="196"/>
      <c r="J429" s="197">
        <f>ROUND(I429*H429,2)</f>
        <v>0</v>
      </c>
      <c r="K429" s="193" t="s">
        <v>174</v>
      </c>
      <c r="L429" s="59"/>
      <c r="M429" s="198" t="s">
        <v>22</v>
      </c>
      <c r="N429" s="199" t="s">
        <v>49</v>
      </c>
      <c r="O429" s="40"/>
      <c r="P429" s="200">
        <f>O429*H429</f>
        <v>0</v>
      </c>
      <c r="Q429" s="200">
        <v>3.0000000000000001E-3</v>
      </c>
      <c r="R429" s="200">
        <f>Q429*H429</f>
        <v>2.92761</v>
      </c>
      <c r="S429" s="200">
        <v>0</v>
      </c>
      <c r="T429" s="201">
        <f>S429*H429</f>
        <v>0</v>
      </c>
      <c r="AR429" s="22" t="s">
        <v>175</v>
      </c>
      <c r="AT429" s="22" t="s">
        <v>170</v>
      </c>
      <c r="AU429" s="22" t="s">
        <v>87</v>
      </c>
      <c r="AY429" s="22" t="s">
        <v>168</v>
      </c>
      <c r="BE429" s="202">
        <f>IF(N429="základní",J429,0)</f>
        <v>0</v>
      </c>
      <c r="BF429" s="202">
        <f>IF(N429="snížená",J429,0)</f>
        <v>0</v>
      </c>
      <c r="BG429" s="202">
        <f>IF(N429="zákl. přenesená",J429,0)</f>
        <v>0</v>
      </c>
      <c r="BH429" s="202">
        <f>IF(N429="sníž. přenesená",J429,0)</f>
        <v>0</v>
      </c>
      <c r="BI429" s="202">
        <f>IF(N429="nulová",J429,0)</f>
        <v>0</v>
      </c>
      <c r="BJ429" s="22" t="s">
        <v>24</v>
      </c>
      <c r="BK429" s="202">
        <f>ROUND(I429*H429,2)</f>
        <v>0</v>
      </c>
      <c r="BL429" s="22" t="s">
        <v>175</v>
      </c>
      <c r="BM429" s="22" t="s">
        <v>716</v>
      </c>
    </row>
    <row r="430" spans="2:65" s="1" customFormat="1" ht="31.5" customHeight="1">
      <c r="B430" s="39"/>
      <c r="C430" s="191" t="s">
        <v>717</v>
      </c>
      <c r="D430" s="191" t="s">
        <v>170</v>
      </c>
      <c r="E430" s="192" t="s">
        <v>718</v>
      </c>
      <c r="F430" s="193" t="s">
        <v>719</v>
      </c>
      <c r="G430" s="194" t="s">
        <v>173</v>
      </c>
      <c r="H430" s="195">
        <v>43.18</v>
      </c>
      <c r="I430" s="196"/>
      <c r="J430" s="197">
        <f>ROUND(I430*H430,2)</f>
        <v>0</v>
      </c>
      <c r="K430" s="193" t="s">
        <v>174</v>
      </c>
      <c r="L430" s="59"/>
      <c r="M430" s="198" t="s">
        <v>22</v>
      </c>
      <c r="N430" s="199" t="s">
        <v>49</v>
      </c>
      <c r="O430" s="40"/>
      <c r="P430" s="200">
        <f>O430*H430</f>
        <v>0</v>
      </c>
      <c r="Q430" s="200">
        <v>5.7000000000000002E-3</v>
      </c>
      <c r="R430" s="200">
        <f>Q430*H430</f>
        <v>0.24612600000000001</v>
      </c>
      <c r="S430" s="200">
        <v>0</v>
      </c>
      <c r="T430" s="201">
        <f>S430*H430</f>
        <v>0</v>
      </c>
      <c r="AR430" s="22" t="s">
        <v>175</v>
      </c>
      <c r="AT430" s="22" t="s">
        <v>170</v>
      </c>
      <c r="AU430" s="22" t="s">
        <v>87</v>
      </c>
      <c r="AY430" s="22" t="s">
        <v>168</v>
      </c>
      <c r="BE430" s="202">
        <f>IF(N430="základní",J430,0)</f>
        <v>0</v>
      </c>
      <c r="BF430" s="202">
        <f>IF(N430="snížená",J430,0)</f>
        <v>0</v>
      </c>
      <c r="BG430" s="202">
        <f>IF(N430="zákl. přenesená",J430,0)</f>
        <v>0</v>
      </c>
      <c r="BH430" s="202">
        <f>IF(N430="sníž. přenesená",J430,0)</f>
        <v>0</v>
      </c>
      <c r="BI430" s="202">
        <f>IF(N430="nulová",J430,0)</f>
        <v>0</v>
      </c>
      <c r="BJ430" s="22" t="s">
        <v>24</v>
      </c>
      <c r="BK430" s="202">
        <f>ROUND(I430*H430,2)</f>
        <v>0</v>
      </c>
      <c r="BL430" s="22" t="s">
        <v>175</v>
      </c>
      <c r="BM430" s="22" t="s">
        <v>720</v>
      </c>
    </row>
    <row r="431" spans="2:65" s="11" customFormat="1" ht="13.5">
      <c r="B431" s="203"/>
      <c r="C431" s="204"/>
      <c r="D431" s="205" t="s">
        <v>177</v>
      </c>
      <c r="E431" s="206" t="s">
        <v>22</v>
      </c>
      <c r="F431" s="207" t="s">
        <v>721</v>
      </c>
      <c r="G431" s="204"/>
      <c r="H431" s="208" t="s">
        <v>22</v>
      </c>
      <c r="I431" s="209"/>
      <c r="J431" s="204"/>
      <c r="K431" s="204"/>
      <c r="L431" s="210"/>
      <c r="M431" s="211"/>
      <c r="N431" s="212"/>
      <c r="O431" s="212"/>
      <c r="P431" s="212"/>
      <c r="Q431" s="212"/>
      <c r="R431" s="212"/>
      <c r="S431" s="212"/>
      <c r="T431" s="213"/>
      <c r="AT431" s="214" t="s">
        <v>177</v>
      </c>
      <c r="AU431" s="214" t="s">
        <v>87</v>
      </c>
      <c r="AV431" s="11" t="s">
        <v>24</v>
      </c>
      <c r="AW431" s="11" t="s">
        <v>41</v>
      </c>
      <c r="AX431" s="11" t="s">
        <v>78</v>
      </c>
      <c r="AY431" s="214" t="s">
        <v>168</v>
      </c>
    </row>
    <row r="432" spans="2:65" s="12" customFormat="1" ht="13.5">
      <c r="B432" s="215"/>
      <c r="C432" s="216"/>
      <c r="D432" s="217" t="s">
        <v>177</v>
      </c>
      <c r="E432" s="218" t="s">
        <v>22</v>
      </c>
      <c r="F432" s="219" t="s">
        <v>722</v>
      </c>
      <c r="G432" s="216"/>
      <c r="H432" s="220">
        <v>43.18</v>
      </c>
      <c r="I432" s="221"/>
      <c r="J432" s="216"/>
      <c r="K432" s="216"/>
      <c r="L432" s="222"/>
      <c r="M432" s="223"/>
      <c r="N432" s="224"/>
      <c r="O432" s="224"/>
      <c r="P432" s="224"/>
      <c r="Q432" s="224"/>
      <c r="R432" s="224"/>
      <c r="S432" s="224"/>
      <c r="T432" s="225"/>
      <c r="AT432" s="226" t="s">
        <v>177</v>
      </c>
      <c r="AU432" s="226" t="s">
        <v>87</v>
      </c>
      <c r="AV432" s="12" t="s">
        <v>87</v>
      </c>
      <c r="AW432" s="12" t="s">
        <v>41</v>
      </c>
      <c r="AX432" s="12" t="s">
        <v>78</v>
      </c>
      <c r="AY432" s="226" t="s">
        <v>168</v>
      </c>
    </row>
    <row r="433" spans="2:65" s="1" customFormat="1" ht="22.5" customHeight="1">
      <c r="B433" s="39"/>
      <c r="C433" s="191" t="s">
        <v>723</v>
      </c>
      <c r="D433" s="191" t="s">
        <v>170</v>
      </c>
      <c r="E433" s="192" t="s">
        <v>724</v>
      </c>
      <c r="F433" s="193" t="s">
        <v>725</v>
      </c>
      <c r="G433" s="194" t="s">
        <v>173</v>
      </c>
      <c r="H433" s="195">
        <v>1806.107</v>
      </c>
      <c r="I433" s="196"/>
      <c r="J433" s="197">
        <f>ROUND(I433*H433,2)</f>
        <v>0</v>
      </c>
      <c r="K433" s="193" t="s">
        <v>174</v>
      </c>
      <c r="L433" s="59"/>
      <c r="M433" s="198" t="s">
        <v>22</v>
      </c>
      <c r="N433" s="199" t="s">
        <v>49</v>
      </c>
      <c r="O433" s="40"/>
      <c r="P433" s="200">
        <f>O433*H433</f>
        <v>0</v>
      </c>
      <c r="Q433" s="200">
        <v>2.5999999999999998E-4</v>
      </c>
      <c r="R433" s="200">
        <f>Q433*H433</f>
        <v>0.46958781999999993</v>
      </c>
      <c r="S433" s="200">
        <v>0</v>
      </c>
      <c r="T433" s="201">
        <f>S433*H433</f>
        <v>0</v>
      </c>
      <c r="AR433" s="22" t="s">
        <v>175</v>
      </c>
      <c r="AT433" s="22" t="s">
        <v>170</v>
      </c>
      <c r="AU433" s="22" t="s">
        <v>87</v>
      </c>
      <c r="AY433" s="22" t="s">
        <v>168</v>
      </c>
      <c r="BE433" s="202">
        <f>IF(N433="základní",J433,0)</f>
        <v>0</v>
      </c>
      <c r="BF433" s="202">
        <f>IF(N433="snížená",J433,0)</f>
        <v>0</v>
      </c>
      <c r="BG433" s="202">
        <f>IF(N433="zákl. přenesená",J433,0)</f>
        <v>0</v>
      </c>
      <c r="BH433" s="202">
        <f>IF(N433="sníž. přenesená",J433,0)</f>
        <v>0</v>
      </c>
      <c r="BI433" s="202">
        <f>IF(N433="nulová",J433,0)</f>
        <v>0</v>
      </c>
      <c r="BJ433" s="22" t="s">
        <v>24</v>
      </c>
      <c r="BK433" s="202">
        <f>ROUND(I433*H433,2)</f>
        <v>0</v>
      </c>
      <c r="BL433" s="22" t="s">
        <v>175</v>
      </c>
      <c r="BM433" s="22" t="s">
        <v>726</v>
      </c>
    </row>
    <row r="434" spans="2:65" s="12" customFormat="1" ht="13.5">
      <c r="B434" s="215"/>
      <c r="C434" s="216"/>
      <c r="D434" s="217" t="s">
        <v>177</v>
      </c>
      <c r="E434" s="218" t="s">
        <v>22</v>
      </c>
      <c r="F434" s="219" t="s">
        <v>727</v>
      </c>
      <c r="G434" s="216"/>
      <c r="H434" s="220">
        <v>1806.107</v>
      </c>
      <c r="I434" s="221"/>
      <c r="J434" s="216"/>
      <c r="K434" s="216"/>
      <c r="L434" s="222"/>
      <c r="M434" s="223"/>
      <c r="N434" s="224"/>
      <c r="O434" s="224"/>
      <c r="P434" s="224"/>
      <c r="Q434" s="224"/>
      <c r="R434" s="224"/>
      <c r="S434" s="224"/>
      <c r="T434" s="225"/>
      <c r="AT434" s="226" t="s">
        <v>177</v>
      </c>
      <c r="AU434" s="226" t="s">
        <v>87</v>
      </c>
      <c r="AV434" s="12" t="s">
        <v>87</v>
      </c>
      <c r="AW434" s="12" t="s">
        <v>41</v>
      </c>
      <c r="AX434" s="12" t="s">
        <v>78</v>
      </c>
      <c r="AY434" s="226" t="s">
        <v>168</v>
      </c>
    </row>
    <row r="435" spans="2:65" s="1" customFormat="1" ht="22.5" customHeight="1">
      <c r="B435" s="39"/>
      <c r="C435" s="191" t="s">
        <v>728</v>
      </c>
      <c r="D435" s="191" t="s">
        <v>170</v>
      </c>
      <c r="E435" s="192" t="s">
        <v>729</v>
      </c>
      <c r="F435" s="193" t="s">
        <v>730</v>
      </c>
      <c r="G435" s="194" t="s">
        <v>173</v>
      </c>
      <c r="H435" s="195">
        <v>500</v>
      </c>
      <c r="I435" s="196"/>
      <c r="J435" s="197">
        <f>ROUND(I435*H435,2)</f>
        <v>0</v>
      </c>
      <c r="K435" s="193" t="s">
        <v>174</v>
      </c>
      <c r="L435" s="59"/>
      <c r="M435" s="198" t="s">
        <v>22</v>
      </c>
      <c r="N435" s="199" t="s">
        <v>49</v>
      </c>
      <c r="O435" s="40"/>
      <c r="P435" s="200">
        <f>O435*H435</f>
        <v>0</v>
      </c>
      <c r="Q435" s="200">
        <v>4.8900000000000002E-3</v>
      </c>
      <c r="R435" s="200">
        <f>Q435*H435</f>
        <v>2.4450000000000003</v>
      </c>
      <c r="S435" s="200">
        <v>0</v>
      </c>
      <c r="T435" s="201">
        <f>S435*H435</f>
        <v>0</v>
      </c>
      <c r="AR435" s="22" t="s">
        <v>175</v>
      </c>
      <c r="AT435" s="22" t="s">
        <v>170</v>
      </c>
      <c r="AU435" s="22" t="s">
        <v>87</v>
      </c>
      <c r="AY435" s="22" t="s">
        <v>168</v>
      </c>
      <c r="BE435" s="202">
        <f>IF(N435="základní",J435,0)</f>
        <v>0</v>
      </c>
      <c r="BF435" s="202">
        <f>IF(N435="snížená",J435,0)</f>
        <v>0</v>
      </c>
      <c r="BG435" s="202">
        <f>IF(N435="zákl. přenesená",J435,0)</f>
        <v>0</v>
      </c>
      <c r="BH435" s="202">
        <f>IF(N435="sníž. přenesená",J435,0)</f>
        <v>0</v>
      </c>
      <c r="BI435" s="202">
        <f>IF(N435="nulová",J435,0)</f>
        <v>0</v>
      </c>
      <c r="BJ435" s="22" t="s">
        <v>24</v>
      </c>
      <c r="BK435" s="202">
        <f>ROUND(I435*H435,2)</f>
        <v>0</v>
      </c>
      <c r="BL435" s="22" t="s">
        <v>175</v>
      </c>
      <c r="BM435" s="22" t="s">
        <v>731</v>
      </c>
    </row>
    <row r="436" spans="2:65" s="12" customFormat="1" ht="13.5">
      <c r="B436" s="215"/>
      <c r="C436" s="216"/>
      <c r="D436" s="217" t="s">
        <v>177</v>
      </c>
      <c r="E436" s="218" t="s">
        <v>22</v>
      </c>
      <c r="F436" s="219" t="s">
        <v>732</v>
      </c>
      <c r="G436" s="216"/>
      <c r="H436" s="220">
        <v>500</v>
      </c>
      <c r="I436" s="221"/>
      <c r="J436" s="216"/>
      <c r="K436" s="216"/>
      <c r="L436" s="222"/>
      <c r="M436" s="223"/>
      <c r="N436" s="224"/>
      <c r="O436" s="224"/>
      <c r="P436" s="224"/>
      <c r="Q436" s="224"/>
      <c r="R436" s="224"/>
      <c r="S436" s="224"/>
      <c r="T436" s="225"/>
      <c r="AT436" s="226" t="s">
        <v>177</v>
      </c>
      <c r="AU436" s="226" t="s">
        <v>87</v>
      </c>
      <c r="AV436" s="12" t="s">
        <v>87</v>
      </c>
      <c r="AW436" s="12" t="s">
        <v>41</v>
      </c>
      <c r="AX436" s="12" t="s">
        <v>78</v>
      </c>
      <c r="AY436" s="226" t="s">
        <v>168</v>
      </c>
    </row>
    <row r="437" spans="2:65" s="1" customFormat="1" ht="22.5" customHeight="1">
      <c r="B437" s="39"/>
      <c r="C437" s="191" t="s">
        <v>733</v>
      </c>
      <c r="D437" s="191" t="s">
        <v>170</v>
      </c>
      <c r="E437" s="192" t="s">
        <v>734</v>
      </c>
      <c r="F437" s="193" t="s">
        <v>735</v>
      </c>
      <c r="G437" s="194" t="s">
        <v>433</v>
      </c>
      <c r="H437" s="195">
        <v>1089.135</v>
      </c>
      <c r="I437" s="196"/>
      <c r="J437" s="197">
        <f>ROUND(I437*H437,2)</f>
        <v>0</v>
      </c>
      <c r="K437" s="193" t="s">
        <v>22</v>
      </c>
      <c r="L437" s="59"/>
      <c r="M437" s="198" t="s">
        <v>22</v>
      </c>
      <c r="N437" s="199" t="s">
        <v>49</v>
      </c>
      <c r="O437" s="40"/>
      <c r="P437" s="200">
        <f>O437*H437</f>
        <v>0</v>
      </c>
      <c r="Q437" s="200">
        <v>0</v>
      </c>
      <c r="R437" s="200">
        <f>Q437*H437</f>
        <v>0</v>
      </c>
      <c r="S437" s="200">
        <v>0</v>
      </c>
      <c r="T437" s="201">
        <f>S437*H437</f>
        <v>0</v>
      </c>
      <c r="AR437" s="22" t="s">
        <v>175</v>
      </c>
      <c r="AT437" s="22" t="s">
        <v>170</v>
      </c>
      <c r="AU437" s="22" t="s">
        <v>87</v>
      </c>
      <c r="AY437" s="22" t="s">
        <v>168</v>
      </c>
      <c r="BE437" s="202">
        <f>IF(N437="základní",J437,0)</f>
        <v>0</v>
      </c>
      <c r="BF437" s="202">
        <f>IF(N437="snížená",J437,0)</f>
        <v>0</v>
      </c>
      <c r="BG437" s="202">
        <f>IF(N437="zákl. přenesená",J437,0)</f>
        <v>0</v>
      </c>
      <c r="BH437" s="202">
        <f>IF(N437="sníž. přenesená",J437,0)</f>
        <v>0</v>
      </c>
      <c r="BI437" s="202">
        <f>IF(N437="nulová",J437,0)</f>
        <v>0</v>
      </c>
      <c r="BJ437" s="22" t="s">
        <v>24</v>
      </c>
      <c r="BK437" s="202">
        <f>ROUND(I437*H437,2)</f>
        <v>0</v>
      </c>
      <c r="BL437" s="22" t="s">
        <v>175</v>
      </c>
      <c r="BM437" s="22" t="s">
        <v>736</v>
      </c>
    </row>
    <row r="438" spans="2:65" s="11" customFormat="1" ht="13.5">
      <c r="B438" s="203"/>
      <c r="C438" s="204"/>
      <c r="D438" s="205" t="s">
        <v>177</v>
      </c>
      <c r="E438" s="206" t="s">
        <v>22</v>
      </c>
      <c r="F438" s="207" t="s">
        <v>737</v>
      </c>
      <c r="G438" s="204"/>
      <c r="H438" s="208" t="s">
        <v>22</v>
      </c>
      <c r="I438" s="209"/>
      <c r="J438" s="204"/>
      <c r="K438" s="204"/>
      <c r="L438" s="210"/>
      <c r="M438" s="211"/>
      <c r="N438" s="212"/>
      <c r="O438" s="212"/>
      <c r="P438" s="212"/>
      <c r="Q438" s="212"/>
      <c r="R438" s="212"/>
      <c r="S438" s="212"/>
      <c r="T438" s="213"/>
      <c r="AT438" s="214" t="s">
        <v>177</v>
      </c>
      <c r="AU438" s="214" t="s">
        <v>87</v>
      </c>
      <c r="AV438" s="11" t="s">
        <v>24</v>
      </c>
      <c r="AW438" s="11" t="s">
        <v>41</v>
      </c>
      <c r="AX438" s="11" t="s">
        <v>78</v>
      </c>
      <c r="AY438" s="214" t="s">
        <v>168</v>
      </c>
    </row>
    <row r="439" spans="2:65" s="12" customFormat="1" ht="13.5">
      <c r="B439" s="215"/>
      <c r="C439" s="216"/>
      <c r="D439" s="205" t="s">
        <v>177</v>
      </c>
      <c r="E439" s="227" t="s">
        <v>22</v>
      </c>
      <c r="F439" s="228" t="s">
        <v>738</v>
      </c>
      <c r="G439" s="216"/>
      <c r="H439" s="229">
        <v>104.1</v>
      </c>
      <c r="I439" s="221"/>
      <c r="J439" s="216"/>
      <c r="K439" s="216"/>
      <c r="L439" s="222"/>
      <c r="M439" s="223"/>
      <c r="N439" s="224"/>
      <c r="O439" s="224"/>
      <c r="P439" s="224"/>
      <c r="Q439" s="224"/>
      <c r="R439" s="224"/>
      <c r="S439" s="224"/>
      <c r="T439" s="225"/>
      <c r="AT439" s="226" t="s">
        <v>177</v>
      </c>
      <c r="AU439" s="226" t="s">
        <v>87</v>
      </c>
      <c r="AV439" s="12" t="s">
        <v>87</v>
      </c>
      <c r="AW439" s="12" t="s">
        <v>41</v>
      </c>
      <c r="AX439" s="12" t="s">
        <v>78</v>
      </c>
      <c r="AY439" s="226" t="s">
        <v>168</v>
      </c>
    </row>
    <row r="440" spans="2:65" s="12" customFormat="1" ht="13.5">
      <c r="B440" s="215"/>
      <c r="C440" s="216"/>
      <c r="D440" s="205" t="s">
        <v>177</v>
      </c>
      <c r="E440" s="227" t="s">
        <v>22</v>
      </c>
      <c r="F440" s="228" t="s">
        <v>739</v>
      </c>
      <c r="G440" s="216"/>
      <c r="H440" s="229">
        <v>122.94</v>
      </c>
      <c r="I440" s="221"/>
      <c r="J440" s="216"/>
      <c r="K440" s="216"/>
      <c r="L440" s="222"/>
      <c r="M440" s="223"/>
      <c r="N440" s="224"/>
      <c r="O440" s="224"/>
      <c r="P440" s="224"/>
      <c r="Q440" s="224"/>
      <c r="R440" s="224"/>
      <c r="S440" s="224"/>
      <c r="T440" s="225"/>
      <c r="AT440" s="226" t="s">
        <v>177</v>
      </c>
      <c r="AU440" s="226" t="s">
        <v>87</v>
      </c>
      <c r="AV440" s="12" t="s">
        <v>87</v>
      </c>
      <c r="AW440" s="12" t="s">
        <v>41</v>
      </c>
      <c r="AX440" s="12" t="s">
        <v>78</v>
      </c>
      <c r="AY440" s="226" t="s">
        <v>168</v>
      </c>
    </row>
    <row r="441" spans="2:65" s="12" customFormat="1" ht="13.5">
      <c r="B441" s="215"/>
      <c r="C441" s="216"/>
      <c r="D441" s="205" t="s">
        <v>177</v>
      </c>
      <c r="E441" s="227" t="s">
        <v>22</v>
      </c>
      <c r="F441" s="228" t="s">
        <v>740</v>
      </c>
      <c r="G441" s="216"/>
      <c r="H441" s="229">
        <v>117.19</v>
      </c>
      <c r="I441" s="221"/>
      <c r="J441" s="216"/>
      <c r="K441" s="216"/>
      <c r="L441" s="222"/>
      <c r="M441" s="223"/>
      <c r="N441" s="224"/>
      <c r="O441" s="224"/>
      <c r="P441" s="224"/>
      <c r="Q441" s="224"/>
      <c r="R441" s="224"/>
      <c r="S441" s="224"/>
      <c r="T441" s="225"/>
      <c r="AT441" s="226" t="s">
        <v>177</v>
      </c>
      <c r="AU441" s="226" t="s">
        <v>87</v>
      </c>
      <c r="AV441" s="12" t="s">
        <v>87</v>
      </c>
      <c r="AW441" s="12" t="s">
        <v>41</v>
      </c>
      <c r="AX441" s="12" t="s">
        <v>78</v>
      </c>
      <c r="AY441" s="226" t="s">
        <v>168</v>
      </c>
    </row>
    <row r="442" spans="2:65" s="12" customFormat="1" ht="13.5">
      <c r="B442" s="215"/>
      <c r="C442" s="216"/>
      <c r="D442" s="205" t="s">
        <v>177</v>
      </c>
      <c r="E442" s="227" t="s">
        <v>22</v>
      </c>
      <c r="F442" s="228" t="s">
        <v>741</v>
      </c>
      <c r="G442" s="216"/>
      <c r="H442" s="229">
        <v>5.52</v>
      </c>
      <c r="I442" s="221"/>
      <c r="J442" s="216"/>
      <c r="K442" s="216"/>
      <c r="L442" s="222"/>
      <c r="M442" s="223"/>
      <c r="N442" s="224"/>
      <c r="O442" s="224"/>
      <c r="P442" s="224"/>
      <c r="Q442" s="224"/>
      <c r="R442" s="224"/>
      <c r="S442" s="224"/>
      <c r="T442" s="225"/>
      <c r="AT442" s="226" t="s">
        <v>177</v>
      </c>
      <c r="AU442" s="226" t="s">
        <v>87</v>
      </c>
      <c r="AV442" s="12" t="s">
        <v>87</v>
      </c>
      <c r="AW442" s="12" t="s">
        <v>41</v>
      </c>
      <c r="AX442" s="12" t="s">
        <v>78</v>
      </c>
      <c r="AY442" s="226" t="s">
        <v>168</v>
      </c>
    </row>
    <row r="443" spans="2:65" s="11" customFormat="1" ht="13.5">
      <c r="B443" s="203"/>
      <c r="C443" s="204"/>
      <c r="D443" s="205" t="s">
        <v>177</v>
      </c>
      <c r="E443" s="206" t="s">
        <v>22</v>
      </c>
      <c r="F443" s="207" t="s">
        <v>742</v>
      </c>
      <c r="G443" s="204"/>
      <c r="H443" s="208" t="s">
        <v>22</v>
      </c>
      <c r="I443" s="209"/>
      <c r="J443" s="204"/>
      <c r="K443" s="204"/>
      <c r="L443" s="210"/>
      <c r="M443" s="211"/>
      <c r="N443" s="212"/>
      <c r="O443" s="212"/>
      <c r="P443" s="212"/>
      <c r="Q443" s="212"/>
      <c r="R443" s="212"/>
      <c r="S443" s="212"/>
      <c r="T443" s="213"/>
      <c r="AT443" s="214" t="s">
        <v>177</v>
      </c>
      <c r="AU443" s="214" t="s">
        <v>87</v>
      </c>
      <c r="AV443" s="11" t="s">
        <v>24</v>
      </c>
      <c r="AW443" s="11" t="s">
        <v>41</v>
      </c>
      <c r="AX443" s="11" t="s">
        <v>78</v>
      </c>
      <c r="AY443" s="214" t="s">
        <v>168</v>
      </c>
    </row>
    <row r="444" spans="2:65" s="11" customFormat="1" ht="13.5">
      <c r="B444" s="203"/>
      <c r="C444" s="204"/>
      <c r="D444" s="205" t="s">
        <v>177</v>
      </c>
      <c r="E444" s="206" t="s">
        <v>22</v>
      </c>
      <c r="F444" s="207" t="s">
        <v>283</v>
      </c>
      <c r="G444" s="204"/>
      <c r="H444" s="208" t="s">
        <v>22</v>
      </c>
      <c r="I444" s="209"/>
      <c r="J444" s="204"/>
      <c r="K444" s="204"/>
      <c r="L444" s="210"/>
      <c r="M444" s="211"/>
      <c r="N444" s="212"/>
      <c r="O444" s="212"/>
      <c r="P444" s="212"/>
      <c r="Q444" s="212"/>
      <c r="R444" s="212"/>
      <c r="S444" s="212"/>
      <c r="T444" s="213"/>
      <c r="AT444" s="214" t="s">
        <v>177</v>
      </c>
      <c r="AU444" s="214" t="s">
        <v>87</v>
      </c>
      <c r="AV444" s="11" t="s">
        <v>24</v>
      </c>
      <c r="AW444" s="11" t="s">
        <v>41</v>
      </c>
      <c r="AX444" s="11" t="s">
        <v>78</v>
      </c>
      <c r="AY444" s="214" t="s">
        <v>168</v>
      </c>
    </row>
    <row r="445" spans="2:65" s="12" customFormat="1" ht="13.5">
      <c r="B445" s="215"/>
      <c r="C445" s="216"/>
      <c r="D445" s="205" t="s">
        <v>177</v>
      </c>
      <c r="E445" s="227" t="s">
        <v>22</v>
      </c>
      <c r="F445" s="228" t="s">
        <v>743</v>
      </c>
      <c r="G445" s="216"/>
      <c r="H445" s="229">
        <v>213.3</v>
      </c>
      <c r="I445" s="221"/>
      <c r="J445" s="216"/>
      <c r="K445" s="216"/>
      <c r="L445" s="222"/>
      <c r="M445" s="223"/>
      <c r="N445" s="224"/>
      <c r="O445" s="224"/>
      <c r="P445" s="224"/>
      <c r="Q445" s="224"/>
      <c r="R445" s="224"/>
      <c r="S445" s="224"/>
      <c r="T445" s="225"/>
      <c r="AT445" s="226" t="s">
        <v>177</v>
      </c>
      <c r="AU445" s="226" t="s">
        <v>87</v>
      </c>
      <c r="AV445" s="12" t="s">
        <v>87</v>
      </c>
      <c r="AW445" s="12" t="s">
        <v>41</v>
      </c>
      <c r="AX445" s="12" t="s">
        <v>78</v>
      </c>
      <c r="AY445" s="226" t="s">
        <v>168</v>
      </c>
    </row>
    <row r="446" spans="2:65" s="11" customFormat="1" ht="13.5">
      <c r="B446" s="203"/>
      <c r="C446" s="204"/>
      <c r="D446" s="205" t="s">
        <v>177</v>
      </c>
      <c r="E446" s="206" t="s">
        <v>22</v>
      </c>
      <c r="F446" s="207" t="s">
        <v>292</v>
      </c>
      <c r="G446" s="204"/>
      <c r="H446" s="208" t="s">
        <v>22</v>
      </c>
      <c r="I446" s="209"/>
      <c r="J446" s="204"/>
      <c r="K446" s="204"/>
      <c r="L446" s="210"/>
      <c r="M446" s="211"/>
      <c r="N446" s="212"/>
      <c r="O446" s="212"/>
      <c r="P446" s="212"/>
      <c r="Q446" s="212"/>
      <c r="R446" s="212"/>
      <c r="S446" s="212"/>
      <c r="T446" s="213"/>
      <c r="AT446" s="214" t="s">
        <v>177</v>
      </c>
      <c r="AU446" s="214" t="s">
        <v>87</v>
      </c>
      <c r="AV446" s="11" t="s">
        <v>24</v>
      </c>
      <c r="AW446" s="11" t="s">
        <v>41</v>
      </c>
      <c r="AX446" s="11" t="s">
        <v>78</v>
      </c>
      <c r="AY446" s="214" t="s">
        <v>168</v>
      </c>
    </row>
    <row r="447" spans="2:65" s="12" customFormat="1" ht="13.5">
      <c r="B447" s="215"/>
      <c r="C447" s="216"/>
      <c r="D447" s="205" t="s">
        <v>177</v>
      </c>
      <c r="E447" s="227" t="s">
        <v>22</v>
      </c>
      <c r="F447" s="228" t="s">
        <v>744</v>
      </c>
      <c r="G447" s="216"/>
      <c r="H447" s="229">
        <v>258.82499999999999</v>
      </c>
      <c r="I447" s="221"/>
      <c r="J447" s="216"/>
      <c r="K447" s="216"/>
      <c r="L447" s="222"/>
      <c r="M447" s="223"/>
      <c r="N447" s="224"/>
      <c r="O447" s="224"/>
      <c r="P447" s="224"/>
      <c r="Q447" s="224"/>
      <c r="R447" s="224"/>
      <c r="S447" s="224"/>
      <c r="T447" s="225"/>
      <c r="AT447" s="226" t="s">
        <v>177</v>
      </c>
      <c r="AU447" s="226" t="s">
        <v>87</v>
      </c>
      <c r="AV447" s="12" t="s">
        <v>87</v>
      </c>
      <c r="AW447" s="12" t="s">
        <v>41</v>
      </c>
      <c r="AX447" s="12" t="s">
        <v>78</v>
      </c>
      <c r="AY447" s="226" t="s">
        <v>168</v>
      </c>
    </row>
    <row r="448" spans="2:65" s="11" customFormat="1" ht="13.5">
      <c r="B448" s="203"/>
      <c r="C448" s="204"/>
      <c r="D448" s="205" t="s">
        <v>177</v>
      </c>
      <c r="E448" s="206" t="s">
        <v>22</v>
      </c>
      <c r="F448" s="207" t="s">
        <v>310</v>
      </c>
      <c r="G448" s="204"/>
      <c r="H448" s="208" t="s">
        <v>22</v>
      </c>
      <c r="I448" s="209"/>
      <c r="J448" s="204"/>
      <c r="K448" s="204"/>
      <c r="L448" s="210"/>
      <c r="M448" s="211"/>
      <c r="N448" s="212"/>
      <c r="O448" s="212"/>
      <c r="P448" s="212"/>
      <c r="Q448" s="212"/>
      <c r="R448" s="212"/>
      <c r="S448" s="212"/>
      <c r="T448" s="213"/>
      <c r="AT448" s="214" t="s">
        <v>177</v>
      </c>
      <c r="AU448" s="214" t="s">
        <v>87</v>
      </c>
      <c r="AV448" s="11" t="s">
        <v>24</v>
      </c>
      <c r="AW448" s="11" t="s">
        <v>41</v>
      </c>
      <c r="AX448" s="11" t="s">
        <v>78</v>
      </c>
      <c r="AY448" s="214" t="s">
        <v>168</v>
      </c>
    </row>
    <row r="449" spans="2:65" s="12" customFormat="1" ht="13.5">
      <c r="B449" s="215"/>
      <c r="C449" s="216"/>
      <c r="D449" s="217" t="s">
        <v>177</v>
      </c>
      <c r="E449" s="218" t="s">
        <v>22</v>
      </c>
      <c r="F449" s="219" t="s">
        <v>745</v>
      </c>
      <c r="G449" s="216"/>
      <c r="H449" s="220">
        <v>267.26</v>
      </c>
      <c r="I449" s="221"/>
      <c r="J449" s="216"/>
      <c r="K449" s="216"/>
      <c r="L449" s="222"/>
      <c r="M449" s="223"/>
      <c r="N449" s="224"/>
      <c r="O449" s="224"/>
      <c r="P449" s="224"/>
      <c r="Q449" s="224"/>
      <c r="R449" s="224"/>
      <c r="S449" s="224"/>
      <c r="T449" s="225"/>
      <c r="AT449" s="226" t="s">
        <v>177</v>
      </c>
      <c r="AU449" s="226" t="s">
        <v>87</v>
      </c>
      <c r="AV449" s="12" t="s">
        <v>87</v>
      </c>
      <c r="AW449" s="12" t="s">
        <v>41</v>
      </c>
      <c r="AX449" s="12" t="s">
        <v>78</v>
      </c>
      <c r="AY449" s="226" t="s">
        <v>168</v>
      </c>
    </row>
    <row r="450" spans="2:65" s="1" customFormat="1" ht="22.5" customHeight="1">
      <c r="B450" s="39"/>
      <c r="C450" s="230" t="s">
        <v>746</v>
      </c>
      <c r="D450" s="230" t="s">
        <v>234</v>
      </c>
      <c r="E450" s="231" t="s">
        <v>747</v>
      </c>
      <c r="F450" s="232" t="s">
        <v>748</v>
      </c>
      <c r="G450" s="233" t="s">
        <v>433</v>
      </c>
      <c r="H450" s="234">
        <v>1143.5920000000001</v>
      </c>
      <c r="I450" s="235"/>
      <c r="J450" s="236">
        <f>ROUND(I450*H450,2)</f>
        <v>0</v>
      </c>
      <c r="K450" s="232" t="s">
        <v>174</v>
      </c>
      <c r="L450" s="237"/>
      <c r="M450" s="238" t="s">
        <v>22</v>
      </c>
      <c r="N450" s="239" t="s">
        <v>49</v>
      </c>
      <c r="O450" s="40"/>
      <c r="P450" s="200">
        <f>O450*H450</f>
        <v>0</v>
      </c>
      <c r="Q450" s="200">
        <v>3.0000000000000001E-5</v>
      </c>
      <c r="R450" s="200">
        <f>Q450*H450</f>
        <v>3.4307760000000007E-2</v>
      </c>
      <c r="S450" s="200">
        <v>0</v>
      </c>
      <c r="T450" s="201">
        <f>S450*H450</f>
        <v>0</v>
      </c>
      <c r="AR450" s="22" t="s">
        <v>208</v>
      </c>
      <c r="AT450" s="22" t="s">
        <v>234</v>
      </c>
      <c r="AU450" s="22" t="s">
        <v>87</v>
      </c>
      <c r="AY450" s="22" t="s">
        <v>168</v>
      </c>
      <c r="BE450" s="202">
        <f>IF(N450="základní",J450,0)</f>
        <v>0</v>
      </c>
      <c r="BF450" s="202">
        <f>IF(N450="snížená",J450,0)</f>
        <v>0</v>
      </c>
      <c r="BG450" s="202">
        <f>IF(N450="zákl. přenesená",J450,0)</f>
        <v>0</v>
      </c>
      <c r="BH450" s="202">
        <f>IF(N450="sníž. přenesená",J450,0)</f>
        <v>0</v>
      </c>
      <c r="BI450" s="202">
        <f>IF(N450="nulová",J450,0)</f>
        <v>0</v>
      </c>
      <c r="BJ450" s="22" t="s">
        <v>24</v>
      </c>
      <c r="BK450" s="202">
        <f>ROUND(I450*H450,2)</f>
        <v>0</v>
      </c>
      <c r="BL450" s="22" t="s">
        <v>175</v>
      </c>
      <c r="BM450" s="22" t="s">
        <v>749</v>
      </c>
    </row>
    <row r="451" spans="2:65" s="12" customFormat="1" ht="13.5">
      <c r="B451" s="215"/>
      <c r="C451" s="216"/>
      <c r="D451" s="217" t="s">
        <v>177</v>
      </c>
      <c r="E451" s="216"/>
      <c r="F451" s="219" t="s">
        <v>750</v>
      </c>
      <c r="G451" s="216"/>
      <c r="H451" s="220">
        <v>1143.5920000000001</v>
      </c>
      <c r="I451" s="221"/>
      <c r="J451" s="216"/>
      <c r="K451" s="216"/>
      <c r="L451" s="222"/>
      <c r="M451" s="223"/>
      <c r="N451" s="224"/>
      <c r="O451" s="224"/>
      <c r="P451" s="224"/>
      <c r="Q451" s="224"/>
      <c r="R451" s="224"/>
      <c r="S451" s="224"/>
      <c r="T451" s="225"/>
      <c r="AT451" s="226" t="s">
        <v>177</v>
      </c>
      <c r="AU451" s="226" t="s">
        <v>87</v>
      </c>
      <c r="AV451" s="12" t="s">
        <v>87</v>
      </c>
      <c r="AW451" s="12" t="s">
        <v>6</v>
      </c>
      <c r="AX451" s="12" t="s">
        <v>24</v>
      </c>
      <c r="AY451" s="226" t="s">
        <v>168</v>
      </c>
    </row>
    <row r="452" spans="2:65" s="1" customFormat="1" ht="31.5" customHeight="1">
      <c r="B452" s="39"/>
      <c r="C452" s="191" t="s">
        <v>751</v>
      </c>
      <c r="D452" s="191" t="s">
        <v>170</v>
      </c>
      <c r="E452" s="192" t="s">
        <v>752</v>
      </c>
      <c r="F452" s="193" t="s">
        <v>753</v>
      </c>
      <c r="G452" s="194" t="s">
        <v>173</v>
      </c>
      <c r="H452" s="195">
        <v>87.263999999999996</v>
      </c>
      <c r="I452" s="196"/>
      <c r="J452" s="197">
        <f>ROUND(I452*H452,2)</f>
        <v>0</v>
      </c>
      <c r="K452" s="193" t="s">
        <v>174</v>
      </c>
      <c r="L452" s="59"/>
      <c r="M452" s="198" t="s">
        <v>22</v>
      </c>
      <c r="N452" s="199" t="s">
        <v>49</v>
      </c>
      <c r="O452" s="40"/>
      <c r="P452" s="200">
        <f>O452*H452</f>
        <v>0</v>
      </c>
      <c r="Q452" s="200">
        <v>5.7000000000000002E-3</v>
      </c>
      <c r="R452" s="200">
        <f>Q452*H452</f>
        <v>0.49740479999999998</v>
      </c>
      <c r="S452" s="200">
        <v>0</v>
      </c>
      <c r="T452" s="201">
        <f>S452*H452</f>
        <v>0</v>
      </c>
      <c r="AR452" s="22" t="s">
        <v>175</v>
      </c>
      <c r="AT452" s="22" t="s">
        <v>170</v>
      </c>
      <c r="AU452" s="22" t="s">
        <v>87</v>
      </c>
      <c r="AY452" s="22" t="s">
        <v>168</v>
      </c>
      <c r="BE452" s="202">
        <f>IF(N452="základní",J452,0)</f>
        <v>0</v>
      </c>
      <c r="BF452" s="202">
        <f>IF(N452="snížená",J452,0)</f>
        <v>0</v>
      </c>
      <c r="BG452" s="202">
        <f>IF(N452="zákl. přenesená",J452,0)</f>
        <v>0</v>
      </c>
      <c r="BH452" s="202">
        <f>IF(N452="sníž. přenesená",J452,0)</f>
        <v>0</v>
      </c>
      <c r="BI452" s="202">
        <f>IF(N452="nulová",J452,0)</f>
        <v>0</v>
      </c>
      <c r="BJ452" s="22" t="s">
        <v>24</v>
      </c>
      <c r="BK452" s="202">
        <f>ROUND(I452*H452,2)</f>
        <v>0</v>
      </c>
      <c r="BL452" s="22" t="s">
        <v>175</v>
      </c>
      <c r="BM452" s="22" t="s">
        <v>754</v>
      </c>
    </row>
    <row r="453" spans="2:65" s="11" customFormat="1" ht="13.5">
      <c r="B453" s="203"/>
      <c r="C453" s="204"/>
      <c r="D453" s="205" t="s">
        <v>177</v>
      </c>
      <c r="E453" s="206" t="s">
        <v>22</v>
      </c>
      <c r="F453" s="207" t="s">
        <v>415</v>
      </c>
      <c r="G453" s="204"/>
      <c r="H453" s="208" t="s">
        <v>22</v>
      </c>
      <c r="I453" s="209"/>
      <c r="J453" s="204"/>
      <c r="K453" s="204"/>
      <c r="L453" s="210"/>
      <c r="M453" s="211"/>
      <c r="N453" s="212"/>
      <c r="O453" s="212"/>
      <c r="P453" s="212"/>
      <c r="Q453" s="212"/>
      <c r="R453" s="212"/>
      <c r="S453" s="212"/>
      <c r="T453" s="213"/>
      <c r="AT453" s="214" t="s">
        <v>177</v>
      </c>
      <c r="AU453" s="214" t="s">
        <v>87</v>
      </c>
      <c r="AV453" s="11" t="s">
        <v>24</v>
      </c>
      <c r="AW453" s="11" t="s">
        <v>41</v>
      </c>
      <c r="AX453" s="11" t="s">
        <v>78</v>
      </c>
      <c r="AY453" s="214" t="s">
        <v>168</v>
      </c>
    </row>
    <row r="454" spans="2:65" s="12" customFormat="1" ht="13.5">
      <c r="B454" s="215"/>
      <c r="C454" s="216"/>
      <c r="D454" s="205" t="s">
        <v>177</v>
      </c>
      <c r="E454" s="227" t="s">
        <v>22</v>
      </c>
      <c r="F454" s="228" t="s">
        <v>755</v>
      </c>
      <c r="G454" s="216"/>
      <c r="H454" s="229">
        <v>57.264000000000003</v>
      </c>
      <c r="I454" s="221"/>
      <c r="J454" s="216"/>
      <c r="K454" s="216"/>
      <c r="L454" s="222"/>
      <c r="M454" s="223"/>
      <c r="N454" s="224"/>
      <c r="O454" s="224"/>
      <c r="P454" s="224"/>
      <c r="Q454" s="224"/>
      <c r="R454" s="224"/>
      <c r="S454" s="224"/>
      <c r="T454" s="225"/>
      <c r="AT454" s="226" t="s">
        <v>177</v>
      </c>
      <c r="AU454" s="226" t="s">
        <v>87</v>
      </c>
      <c r="AV454" s="12" t="s">
        <v>87</v>
      </c>
      <c r="AW454" s="12" t="s">
        <v>41</v>
      </c>
      <c r="AX454" s="12" t="s">
        <v>78</v>
      </c>
      <c r="AY454" s="226" t="s">
        <v>168</v>
      </c>
    </row>
    <row r="455" spans="2:65" s="12" customFormat="1" ht="13.5">
      <c r="B455" s="215"/>
      <c r="C455" s="216"/>
      <c r="D455" s="205" t="s">
        <v>177</v>
      </c>
      <c r="E455" s="227" t="s">
        <v>22</v>
      </c>
      <c r="F455" s="228" t="s">
        <v>756</v>
      </c>
      <c r="G455" s="216"/>
      <c r="H455" s="229">
        <v>0.70799999999999996</v>
      </c>
      <c r="I455" s="221"/>
      <c r="J455" s="216"/>
      <c r="K455" s="216"/>
      <c r="L455" s="222"/>
      <c r="M455" s="223"/>
      <c r="N455" s="224"/>
      <c r="O455" s="224"/>
      <c r="P455" s="224"/>
      <c r="Q455" s="224"/>
      <c r="R455" s="224"/>
      <c r="S455" s="224"/>
      <c r="T455" s="225"/>
      <c r="AT455" s="226" t="s">
        <v>177</v>
      </c>
      <c r="AU455" s="226" t="s">
        <v>87</v>
      </c>
      <c r="AV455" s="12" t="s">
        <v>87</v>
      </c>
      <c r="AW455" s="12" t="s">
        <v>41</v>
      </c>
      <c r="AX455" s="12" t="s">
        <v>78</v>
      </c>
      <c r="AY455" s="226" t="s">
        <v>168</v>
      </c>
    </row>
    <row r="456" spans="2:65" s="12" customFormat="1" ht="13.5">
      <c r="B456" s="215"/>
      <c r="C456" s="216"/>
      <c r="D456" s="217" t="s">
        <v>177</v>
      </c>
      <c r="E456" s="218" t="s">
        <v>22</v>
      </c>
      <c r="F456" s="219" t="s">
        <v>757</v>
      </c>
      <c r="G456" s="216"/>
      <c r="H456" s="220">
        <v>29.292000000000002</v>
      </c>
      <c r="I456" s="221"/>
      <c r="J456" s="216"/>
      <c r="K456" s="216"/>
      <c r="L456" s="222"/>
      <c r="M456" s="223"/>
      <c r="N456" s="224"/>
      <c r="O456" s="224"/>
      <c r="P456" s="224"/>
      <c r="Q456" s="224"/>
      <c r="R456" s="224"/>
      <c r="S456" s="224"/>
      <c r="T456" s="225"/>
      <c r="AT456" s="226" t="s">
        <v>177</v>
      </c>
      <c r="AU456" s="226" t="s">
        <v>87</v>
      </c>
      <c r="AV456" s="12" t="s">
        <v>87</v>
      </c>
      <c r="AW456" s="12" t="s">
        <v>41</v>
      </c>
      <c r="AX456" s="12" t="s">
        <v>78</v>
      </c>
      <c r="AY456" s="226" t="s">
        <v>168</v>
      </c>
    </row>
    <row r="457" spans="2:65" s="1" customFormat="1" ht="31.5" customHeight="1">
      <c r="B457" s="39"/>
      <c r="C457" s="191" t="s">
        <v>758</v>
      </c>
      <c r="D457" s="191" t="s">
        <v>170</v>
      </c>
      <c r="E457" s="192" t="s">
        <v>759</v>
      </c>
      <c r="F457" s="193" t="s">
        <v>760</v>
      </c>
      <c r="G457" s="194" t="s">
        <v>173</v>
      </c>
      <c r="H457" s="195">
        <v>111.88</v>
      </c>
      <c r="I457" s="196"/>
      <c r="J457" s="197">
        <f>ROUND(I457*H457,2)</f>
        <v>0</v>
      </c>
      <c r="K457" s="193" t="s">
        <v>174</v>
      </c>
      <c r="L457" s="59"/>
      <c r="M457" s="198" t="s">
        <v>22</v>
      </c>
      <c r="N457" s="199" t="s">
        <v>49</v>
      </c>
      <c r="O457" s="40"/>
      <c r="P457" s="200">
        <f>O457*H457</f>
        <v>0</v>
      </c>
      <c r="Q457" s="200">
        <v>1.54E-2</v>
      </c>
      <c r="R457" s="200">
        <f>Q457*H457</f>
        <v>1.722952</v>
      </c>
      <c r="S457" s="200">
        <v>0</v>
      </c>
      <c r="T457" s="201">
        <f>S457*H457</f>
        <v>0</v>
      </c>
      <c r="AR457" s="22" t="s">
        <v>175</v>
      </c>
      <c r="AT457" s="22" t="s">
        <v>170</v>
      </c>
      <c r="AU457" s="22" t="s">
        <v>87</v>
      </c>
      <c r="AY457" s="22" t="s">
        <v>168</v>
      </c>
      <c r="BE457" s="202">
        <f>IF(N457="základní",J457,0)</f>
        <v>0</v>
      </c>
      <c r="BF457" s="202">
        <f>IF(N457="snížená",J457,0)</f>
        <v>0</v>
      </c>
      <c r="BG457" s="202">
        <f>IF(N457="zákl. přenesená",J457,0)</f>
        <v>0</v>
      </c>
      <c r="BH457" s="202">
        <f>IF(N457="sníž. přenesená",J457,0)</f>
        <v>0</v>
      </c>
      <c r="BI457" s="202">
        <f>IF(N457="nulová",J457,0)</f>
        <v>0</v>
      </c>
      <c r="BJ457" s="22" t="s">
        <v>24</v>
      </c>
      <c r="BK457" s="202">
        <f>ROUND(I457*H457,2)</f>
        <v>0</v>
      </c>
      <c r="BL457" s="22" t="s">
        <v>175</v>
      </c>
      <c r="BM457" s="22" t="s">
        <v>761</v>
      </c>
    </row>
    <row r="458" spans="2:65" s="11" customFormat="1" ht="13.5">
      <c r="B458" s="203"/>
      <c r="C458" s="204"/>
      <c r="D458" s="205" t="s">
        <v>177</v>
      </c>
      <c r="E458" s="206" t="s">
        <v>22</v>
      </c>
      <c r="F458" s="207" t="s">
        <v>762</v>
      </c>
      <c r="G458" s="204"/>
      <c r="H458" s="208" t="s">
        <v>22</v>
      </c>
      <c r="I458" s="209"/>
      <c r="J458" s="204"/>
      <c r="K458" s="204"/>
      <c r="L458" s="210"/>
      <c r="M458" s="211"/>
      <c r="N458" s="212"/>
      <c r="O458" s="212"/>
      <c r="P458" s="212"/>
      <c r="Q458" s="212"/>
      <c r="R458" s="212"/>
      <c r="S458" s="212"/>
      <c r="T458" s="213"/>
      <c r="AT458" s="214" t="s">
        <v>177</v>
      </c>
      <c r="AU458" s="214" t="s">
        <v>87</v>
      </c>
      <c r="AV458" s="11" t="s">
        <v>24</v>
      </c>
      <c r="AW458" s="11" t="s">
        <v>41</v>
      </c>
      <c r="AX458" s="11" t="s">
        <v>78</v>
      </c>
      <c r="AY458" s="214" t="s">
        <v>168</v>
      </c>
    </row>
    <row r="459" spans="2:65" s="12" customFormat="1" ht="13.5">
      <c r="B459" s="215"/>
      <c r="C459" s="216"/>
      <c r="D459" s="217" t="s">
        <v>177</v>
      </c>
      <c r="E459" s="218" t="s">
        <v>22</v>
      </c>
      <c r="F459" s="219" t="s">
        <v>763</v>
      </c>
      <c r="G459" s="216"/>
      <c r="H459" s="220">
        <v>111.88</v>
      </c>
      <c r="I459" s="221"/>
      <c r="J459" s="216"/>
      <c r="K459" s="216"/>
      <c r="L459" s="222"/>
      <c r="M459" s="223"/>
      <c r="N459" s="224"/>
      <c r="O459" s="224"/>
      <c r="P459" s="224"/>
      <c r="Q459" s="224"/>
      <c r="R459" s="224"/>
      <c r="S459" s="224"/>
      <c r="T459" s="225"/>
      <c r="AT459" s="226" t="s">
        <v>177</v>
      </c>
      <c r="AU459" s="226" t="s">
        <v>87</v>
      </c>
      <c r="AV459" s="12" t="s">
        <v>87</v>
      </c>
      <c r="AW459" s="12" t="s">
        <v>41</v>
      </c>
      <c r="AX459" s="12" t="s">
        <v>78</v>
      </c>
      <c r="AY459" s="226" t="s">
        <v>168</v>
      </c>
    </row>
    <row r="460" spans="2:65" s="1" customFormat="1" ht="31.5" customHeight="1">
      <c r="B460" s="39"/>
      <c r="C460" s="191" t="s">
        <v>764</v>
      </c>
      <c r="D460" s="191" t="s">
        <v>170</v>
      </c>
      <c r="E460" s="192" t="s">
        <v>765</v>
      </c>
      <c r="F460" s="193" t="s">
        <v>766</v>
      </c>
      <c r="G460" s="194" t="s">
        <v>173</v>
      </c>
      <c r="H460" s="195">
        <v>1606.963</v>
      </c>
      <c r="I460" s="196"/>
      <c r="J460" s="197">
        <f>ROUND(I460*H460,2)</f>
        <v>0</v>
      </c>
      <c r="K460" s="193" t="s">
        <v>174</v>
      </c>
      <c r="L460" s="59"/>
      <c r="M460" s="198" t="s">
        <v>22</v>
      </c>
      <c r="N460" s="199" t="s">
        <v>49</v>
      </c>
      <c r="O460" s="40"/>
      <c r="P460" s="200">
        <f>O460*H460</f>
        <v>0</v>
      </c>
      <c r="Q460" s="200">
        <v>1.8380000000000001E-2</v>
      </c>
      <c r="R460" s="200">
        <f>Q460*H460</f>
        <v>29.535979940000001</v>
      </c>
      <c r="S460" s="200">
        <v>0</v>
      </c>
      <c r="T460" s="201">
        <f>S460*H460</f>
        <v>0</v>
      </c>
      <c r="AR460" s="22" t="s">
        <v>175</v>
      </c>
      <c r="AT460" s="22" t="s">
        <v>170</v>
      </c>
      <c r="AU460" s="22" t="s">
        <v>87</v>
      </c>
      <c r="AY460" s="22" t="s">
        <v>168</v>
      </c>
      <c r="BE460" s="202">
        <f>IF(N460="základní",J460,0)</f>
        <v>0</v>
      </c>
      <c r="BF460" s="202">
        <f>IF(N460="snížená",J460,0)</f>
        <v>0</v>
      </c>
      <c r="BG460" s="202">
        <f>IF(N460="zákl. přenesená",J460,0)</f>
        <v>0</v>
      </c>
      <c r="BH460" s="202">
        <f>IF(N460="sníž. přenesená",J460,0)</f>
        <v>0</v>
      </c>
      <c r="BI460" s="202">
        <f>IF(N460="nulová",J460,0)</f>
        <v>0</v>
      </c>
      <c r="BJ460" s="22" t="s">
        <v>24</v>
      </c>
      <c r="BK460" s="202">
        <f>ROUND(I460*H460,2)</f>
        <v>0</v>
      </c>
      <c r="BL460" s="22" t="s">
        <v>175</v>
      </c>
      <c r="BM460" s="22" t="s">
        <v>767</v>
      </c>
    </row>
    <row r="461" spans="2:65" s="11" customFormat="1" ht="13.5">
      <c r="B461" s="203"/>
      <c r="C461" s="204"/>
      <c r="D461" s="205" t="s">
        <v>177</v>
      </c>
      <c r="E461" s="206" t="s">
        <v>22</v>
      </c>
      <c r="F461" s="207" t="s">
        <v>283</v>
      </c>
      <c r="G461" s="204"/>
      <c r="H461" s="208" t="s">
        <v>22</v>
      </c>
      <c r="I461" s="209"/>
      <c r="J461" s="204"/>
      <c r="K461" s="204"/>
      <c r="L461" s="210"/>
      <c r="M461" s="211"/>
      <c r="N461" s="212"/>
      <c r="O461" s="212"/>
      <c r="P461" s="212"/>
      <c r="Q461" s="212"/>
      <c r="R461" s="212"/>
      <c r="S461" s="212"/>
      <c r="T461" s="213"/>
      <c r="AT461" s="214" t="s">
        <v>177</v>
      </c>
      <c r="AU461" s="214" t="s">
        <v>87</v>
      </c>
      <c r="AV461" s="11" t="s">
        <v>24</v>
      </c>
      <c r="AW461" s="11" t="s">
        <v>41</v>
      </c>
      <c r="AX461" s="11" t="s">
        <v>78</v>
      </c>
      <c r="AY461" s="214" t="s">
        <v>168</v>
      </c>
    </row>
    <row r="462" spans="2:65" s="11" customFormat="1" ht="13.5">
      <c r="B462" s="203"/>
      <c r="C462" s="204"/>
      <c r="D462" s="205" t="s">
        <v>177</v>
      </c>
      <c r="E462" s="206" t="s">
        <v>22</v>
      </c>
      <c r="F462" s="207" t="s">
        <v>768</v>
      </c>
      <c r="G462" s="204"/>
      <c r="H462" s="208" t="s">
        <v>22</v>
      </c>
      <c r="I462" s="209"/>
      <c r="J462" s="204"/>
      <c r="K462" s="204"/>
      <c r="L462" s="210"/>
      <c r="M462" s="211"/>
      <c r="N462" s="212"/>
      <c r="O462" s="212"/>
      <c r="P462" s="212"/>
      <c r="Q462" s="212"/>
      <c r="R462" s="212"/>
      <c r="S462" s="212"/>
      <c r="T462" s="213"/>
      <c r="AT462" s="214" t="s">
        <v>177</v>
      </c>
      <c r="AU462" s="214" t="s">
        <v>87</v>
      </c>
      <c r="AV462" s="11" t="s">
        <v>24</v>
      </c>
      <c r="AW462" s="11" t="s">
        <v>41</v>
      </c>
      <c r="AX462" s="11" t="s">
        <v>78</v>
      </c>
      <c r="AY462" s="214" t="s">
        <v>168</v>
      </c>
    </row>
    <row r="463" spans="2:65" s="12" customFormat="1" ht="13.5">
      <c r="B463" s="215"/>
      <c r="C463" s="216"/>
      <c r="D463" s="205" t="s">
        <v>177</v>
      </c>
      <c r="E463" s="227" t="s">
        <v>22</v>
      </c>
      <c r="F463" s="228" t="s">
        <v>769</v>
      </c>
      <c r="G463" s="216"/>
      <c r="H463" s="229">
        <v>21.88</v>
      </c>
      <c r="I463" s="221"/>
      <c r="J463" s="216"/>
      <c r="K463" s="216"/>
      <c r="L463" s="222"/>
      <c r="M463" s="223"/>
      <c r="N463" s="224"/>
      <c r="O463" s="224"/>
      <c r="P463" s="224"/>
      <c r="Q463" s="224"/>
      <c r="R463" s="224"/>
      <c r="S463" s="224"/>
      <c r="T463" s="225"/>
      <c r="AT463" s="226" t="s">
        <v>177</v>
      </c>
      <c r="AU463" s="226" t="s">
        <v>87</v>
      </c>
      <c r="AV463" s="12" t="s">
        <v>87</v>
      </c>
      <c r="AW463" s="12" t="s">
        <v>41</v>
      </c>
      <c r="AX463" s="12" t="s">
        <v>78</v>
      </c>
      <c r="AY463" s="226" t="s">
        <v>168</v>
      </c>
    </row>
    <row r="464" spans="2:65" s="11" customFormat="1" ht="13.5">
      <c r="B464" s="203"/>
      <c r="C464" s="204"/>
      <c r="D464" s="205" t="s">
        <v>177</v>
      </c>
      <c r="E464" s="206" t="s">
        <v>22</v>
      </c>
      <c r="F464" s="207" t="s">
        <v>770</v>
      </c>
      <c r="G464" s="204"/>
      <c r="H464" s="208" t="s">
        <v>22</v>
      </c>
      <c r="I464" s="209"/>
      <c r="J464" s="204"/>
      <c r="K464" s="204"/>
      <c r="L464" s="210"/>
      <c r="M464" s="211"/>
      <c r="N464" s="212"/>
      <c r="O464" s="212"/>
      <c r="P464" s="212"/>
      <c r="Q464" s="212"/>
      <c r="R464" s="212"/>
      <c r="S464" s="212"/>
      <c r="T464" s="213"/>
      <c r="AT464" s="214" t="s">
        <v>177</v>
      </c>
      <c r="AU464" s="214" t="s">
        <v>87</v>
      </c>
      <c r="AV464" s="11" t="s">
        <v>24</v>
      </c>
      <c r="AW464" s="11" t="s">
        <v>41</v>
      </c>
      <c r="AX464" s="11" t="s">
        <v>78</v>
      </c>
      <c r="AY464" s="214" t="s">
        <v>168</v>
      </c>
    </row>
    <row r="465" spans="2:51" s="12" customFormat="1" ht="13.5">
      <c r="B465" s="215"/>
      <c r="C465" s="216"/>
      <c r="D465" s="205" t="s">
        <v>177</v>
      </c>
      <c r="E465" s="227" t="s">
        <v>22</v>
      </c>
      <c r="F465" s="228" t="s">
        <v>771</v>
      </c>
      <c r="G465" s="216"/>
      <c r="H465" s="229">
        <v>16.78</v>
      </c>
      <c r="I465" s="221"/>
      <c r="J465" s="216"/>
      <c r="K465" s="216"/>
      <c r="L465" s="222"/>
      <c r="M465" s="223"/>
      <c r="N465" s="224"/>
      <c r="O465" s="224"/>
      <c r="P465" s="224"/>
      <c r="Q465" s="224"/>
      <c r="R465" s="224"/>
      <c r="S465" s="224"/>
      <c r="T465" s="225"/>
      <c r="AT465" s="226" t="s">
        <v>177</v>
      </c>
      <c r="AU465" s="226" t="s">
        <v>87</v>
      </c>
      <c r="AV465" s="12" t="s">
        <v>87</v>
      </c>
      <c r="AW465" s="12" t="s">
        <v>41</v>
      </c>
      <c r="AX465" s="12" t="s">
        <v>78</v>
      </c>
      <c r="AY465" s="226" t="s">
        <v>168</v>
      </c>
    </row>
    <row r="466" spans="2:51" s="11" customFormat="1" ht="13.5">
      <c r="B466" s="203"/>
      <c r="C466" s="204"/>
      <c r="D466" s="205" t="s">
        <v>177</v>
      </c>
      <c r="E466" s="206" t="s">
        <v>22</v>
      </c>
      <c r="F466" s="207" t="s">
        <v>772</v>
      </c>
      <c r="G466" s="204"/>
      <c r="H466" s="208" t="s">
        <v>22</v>
      </c>
      <c r="I466" s="209"/>
      <c r="J466" s="204"/>
      <c r="K466" s="204"/>
      <c r="L466" s="210"/>
      <c r="M466" s="211"/>
      <c r="N466" s="212"/>
      <c r="O466" s="212"/>
      <c r="P466" s="212"/>
      <c r="Q466" s="212"/>
      <c r="R466" s="212"/>
      <c r="S466" s="212"/>
      <c r="T466" s="213"/>
      <c r="AT466" s="214" t="s">
        <v>177</v>
      </c>
      <c r="AU466" s="214" t="s">
        <v>87</v>
      </c>
      <c r="AV466" s="11" t="s">
        <v>24</v>
      </c>
      <c r="AW466" s="11" t="s">
        <v>41</v>
      </c>
      <c r="AX466" s="11" t="s">
        <v>78</v>
      </c>
      <c r="AY466" s="214" t="s">
        <v>168</v>
      </c>
    </row>
    <row r="467" spans="2:51" s="12" customFormat="1" ht="13.5">
      <c r="B467" s="215"/>
      <c r="C467" s="216"/>
      <c r="D467" s="205" t="s">
        <v>177</v>
      </c>
      <c r="E467" s="227" t="s">
        <v>22</v>
      </c>
      <c r="F467" s="228" t="s">
        <v>773</v>
      </c>
      <c r="G467" s="216"/>
      <c r="H467" s="229">
        <v>34.133000000000003</v>
      </c>
      <c r="I467" s="221"/>
      <c r="J467" s="216"/>
      <c r="K467" s="216"/>
      <c r="L467" s="222"/>
      <c r="M467" s="223"/>
      <c r="N467" s="224"/>
      <c r="O467" s="224"/>
      <c r="P467" s="224"/>
      <c r="Q467" s="224"/>
      <c r="R467" s="224"/>
      <c r="S467" s="224"/>
      <c r="T467" s="225"/>
      <c r="AT467" s="226" t="s">
        <v>177</v>
      </c>
      <c r="AU467" s="226" t="s">
        <v>87</v>
      </c>
      <c r="AV467" s="12" t="s">
        <v>87</v>
      </c>
      <c r="AW467" s="12" t="s">
        <v>41</v>
      </c>
      <c r="AX467" s="12" t="s">
        <v>78</v>
      </c>
      <c r="AY467" s="226" t="s">
        <v>168</v>
      </c>
    </row>
    <row r="468" spans="2:51" s="12" customFormat="1" ht="13.5">
      <c r="B468" s="215"/>
      <c r="C468" s="216"/>
      <c r="D468" s="205" t="s">
        <v>177</v>
      </c>
      <c r="E468" s="227" t="s">
        <v>22</v>
      </c>
      <c r="F468" s="228" t="s">
        <v>774</v>
      </c>
      <c r="G468" s="216"/>
      <c r="H468" s="229">
        <v>1.8380000000000001</v>
      </c>
      <c r="I468" s="221"/>
      <c r="J468" s="216"/>
      <c r="K468" s="216"/>
      <c r="L468" s="222"/>
      <c r="M468" s="223"/>
      <c r="N468" s="224"/>
      <c r="O468" s="224"/>
      <c r="P468" s="224"/>
      <c r="Q468" s="224"/>
      <c r="R468" s="224"/>
      <c r="S468" s="224"/>
      <c r="T468" s="225"/>
      <c r="AT468" s="226" t="s">
        <v>177</v>
      </c>
      <c r="AU468" s="226" t="s">
        <v>87</v>
      </c>
      <c r="AV468" s="12" t="s">
        <v>87</v>
      </c>
      <c r="AW468" s="12" t="s">
        <v>41</v>
      </c>
      <c r="AX468" s="12" t="s">
        <v>78</v>
      </c>
      <c r="AY468" s="226" t="s">
        <v>168</v>
      </c>
    </row>
    <row r="469" spans="2:51" s="12" customFormat="1" ht="13.5">
      <c r="B469" s="215"/>
      <c r="C469" s="216"/>
      <c r="D469" s="205" t="s">
        <v>177</v>
      </c>
      <c r="E469" s="227" t="s">
        <v>22</v>
      </c>
      <c r="F469" s="228" t="s">
        <v>775</v>
      </c>
      <c r="G469" s="216"/>
      <c r="H469" s="229">
        <v>20</v>
      </c>
      <c r="I469" s="221"/>
      <c r="J469" s="216"/>
      <c r="K469" s="216"/>
      <c r="L469" s="222"/>
      <c r="M469" s="223"/>
      <c r="N469" s="224"/>
      <c r="O469" s="224"/>
      <c r="P469" s="224"/>
      <c r="Q469" s="224"/>
      <c r="R469" s="224"/>
      <c r="S469" s="224"/>
      <c r="T469" s="225"/>
      <c r="AT469" s="226" t="s">
        <v>177</v>
      </c>
      <c r="AU469" s="226" t="s">
        <v>87</v>
      </c>
      <c r="AV469" s="12" t="s">
        <v>87</v>
      </c>
      <c r="AW469" s="12" t="s">
        <v>41</v>
      </c>
      <c r="AX469" s="12" t="s">
        <v>78</v>
      </c>
      <c r="AY469" s="226" t="s">
        <v>168</v>
      </c>
    </row>
    <row r="470" spans="2:51" s="12" customFormat="1" ht="13.5">
      <c r="B470" s="215"/>
      <c r="C470" s="216"/>
      <c r="D470" s="205" t="s">
        <v>177</v>
      </c>
      <c r="E470" s="227" t="s">
        <v>22</v>
      </c>
      <c r="F470" s="228" t="s">
        <v>776</v>
      </c>
      <c r="G470" s="216"/>
      <c r="H470" s="229">
        <v>4.8600000000000003</v>
      </c>
      <c r="I470" s="221"/>
      <c r="J470" s="216"/>
      <c r="K470" s="216"/>
      <c r="L470" s="222"/>
      <c r="M470" s="223"/>
      <c r="N470" s="224"/>
      <c r="O470" s="224"/>
      <c r="P470" s="224"/>
      <c r="Q470" s="224"/>
      <c r="R470" s="224"/>
      <c r="S470" s="224"/>
      <c r="T470" s="225"/>
      <c r="AT470" s="226" t="s">
        <v>177</v>
      </c>
      <c r="AU470" s="226" t="s">
        <v>87</v>
      </c>
      <c r="AV470" s="12" t="s">
        <v>87</v>
      </c>
      <c r="AW470" s="12" t="s">
        <v>41</v>
      </c>
      <c r="AX470" s="12" t="s">
        <v>78</v>
      </c>
      <c r="AY470" s="226" t="s">
        <v>168</v>
      </c>
    </row>
    <row r="471" spans="2:51" s="11" customFormat="1" ht="13.5">
      <c r="B471" s="203"/>
      <c r="C471" s="204"/>
      <c r="D471" s="205" t="s">
        <v>177</v>
      </c>
      <c r="E471" s="206" t="s">
        <v>22</v>
      </c>
      <c r="F471" s="207" t="s">
        <v>777</v>
      </c>
      <c r="G471" s="204"/>
      <c r="H471" s="208" t="s">
        <v>22</v>
      </c>
      <c r="I471" s="209"/>
      <c r="J471" s="204"/>
      <c r="K471" s="204"/>
      <c r="L471" s="210"/>
      <c r="M471" s="211"/>
      <c r="N471" s="212"/>
      <c r="O471" s="212"/>
      <c r="P471" s="212"/>
      <c r="Q471" s="212"/>
      <c r="R471" s="212"/>
      <c r="S471" s="212"/>
      <c r="T471" s="213"/>
      <c r="AT471" s="214" t="s">
        <v>177</v>
      </c>
      <c r="AU471" s="214" t="s">
        <v>87</v>
      </c>
      <c r="AV471" s="11" t="s">
        <v>24</v>
      </c>
      <c r="AW471" s="11" t="s">
        <v>41</v>
      </c>
      <c r="AX471" s="11" t="s">
        <v>78</v>
      </c>
      <c r="AY471" s="214" t="s">
        <v>168</v>
      </c>
    </row>
    <row r="472" spans="2:51" s="12" customFormat="1" ht="13.5">
      <c r="B472" s="215"/>
      <c r="C472" s="216"/>
      <c r="D472" s="205" t="s">
        <v>177</v>
      </c>
      <c r="E472" s="227" t="s">
        <v>22</v>
      </c>
      <c r="F472" s="228" t="s">
        <v>778</v>
      </c>
      <c r="G472" s="216"/>
      <c r="H472" s="229">
        <v>278.82</v>
      </c>
      <c r="I472" s="221"/>
      <c r="J472" s="216"/>
      <c r="K472" s="216"/>
      <c r="L472" s="222"/>
      <c r="M472" s="223"/>
      <c r="N472" s="224"/>
      <c r="O472" s="224"/>
      <c r="P472" s="224"/>
      <c r="Q472" s="224"/>
      <c r="R472" s="224"/>
      <c r="S472" s="224"/>
      <c r="T472" s="225"/>
      <c r="AT472" s="226" t="s">
        <v>177</v>
      </c>
      <c r="AU472" s="226" t="s">
        <v>87</v>
      </c>
      <c r="AV472" s="12" t="s">
        <v>87</v>
      </c>
      <c r="AW472" s="12" t="s">
        <v>41</v>
      </c>
      <c r="AX472" s="12" t="s">
        <v>78</v>
      </c>
      <c r="AY472" s="226" t="s">
        <v>168</v>
      </c>
    </row>
    <row r="473" spans="2:51" s="12" customFormat="1" ht="13.5">
      <c r="B473" s="215"/>
      <c r="C473" s="216"/>
      <c r="D473" s="205" t="s">
        <v>177</v>
      </c>
      <c r="E473" s="227" t="s">
        <v>22</v>
      </c>
      <c r="F473" s="228" t="s">
        <v>779</v>
      </c>
      <c r="G473" s="216"/>
      <c r="H473" s="229">
        <v>-28.568000000000001</v>
      </c>
      <c r="I473" s="221"/>
      <c r="J473" s="216"/>
      <c r="K473" s="216"/>
      <c r="L473" s="222"/>
      <c r="M473" s="223"/>
      <c r="N473" s="224"/>
      <c r="O473" s="224"/>
      <c r="P473" s="224"/>
      <c r="Q473" s="224"/>
      <c r="R473" s="224"/>
      <c r="S473" s="224"/>
      <c r="T473" s="225"/>
      <c r="AT473" s="226" t="s">
        <v>177</v>
      </c>
      <c r="AU473" s="226" t="s">
        <v>87</v>
      </c>
      <c r="AV473" s="12" t="s">
        <v>87</v>
      </c>
      <c r="AW473" s="12" t="s">
        <v>41</v>
      </c>
      <c r="AX473" s="12" t="s">
        <v>78</v>
      </c>
      <c r="AY473" s="226" t="s">
        <v>168</v>
      </c>
    </row>
    <row r="474" spans="2:51" s="12" customFormat="1" ht="13.5">
      <c r="B474" s="215"/>
      <c r="C474" s="216"/>
      <c r="D474" s="205" t="s">
        <v>177</v>
      </c>
      <c r="E474" s="227" t="s">
        <v>22</v>
      </c>
      <c r="F474" s="228" t="s">
        <v>780</v>
      </c>
      <c r="G474" s="216"/>
      <c r="H474" s="229">
        <v>26.844999999999999</v>
      </c>
      <c r="I474" s="221"/>
      <c r="J474" s="216"/>
      <c r="K474" s="216"/>
      <c r="L474" s="222"/>
      <c r="M474" s="223"/>
      <c r="N474" s="224"/>
      <c r="O474" s="224"/>
      <c r="P474" s="224"/>
      <c r="Q474" s="224"/>
      <c r="R474" s="224"/>
      <c r="S474" s="224"/>
      <c r="T474" s="225"/>
      <c r="AT474" s="226" t="s">
        <v>177</v>
      </c>
      <c r="AU474" s="226" t="s">
        <v>87</v>
      </c>
      <c r="AV474" s="12" t="s">
        <v>87</v>
      </c>
      <c r="AW474" s="12" t="s">
        <v>41</v>
      </c>
      <c r="AX474" s="12" t="s">
        <v>78</v>
      </c>
      <c r="AY474" s="226" t="s">
        <v>168</v>
      </c>
    </row>
    <row r="475" spans="2:51" s="11" customFormat="1" ht="13.5">
      <c r="B475" s="203"/>
      <c r="C475" s="204"/>
      <c r="D475" s="205" t="s">
        <v>177</v>
      </c>
      <c r="E475" s="206" t="s">
        <v>22</v>
      </c>
      <c r="F475" s="207" t="s">
        <v>781</v>
      </c>
      <c r="G475" s="204"/>
      <c r="H475" s="208" t="s">
        <v>22</v>
      </c>
      <c r="I475" s="209"/>
      <c r="J475" s="204"/>
      <c r="K475" s="204"/>
      <c r="L475" s="210"/>
      <c r="M475" s="211"/>
      <c r="N475" s="212"/>
      <c r="O475" s="212"/>
      <c r="P475" s="212"/>
      <c r="Q475" s="212"/>
      <c r="R475" s="212"/>
      <c r="S475" s="212"/>
      <c r="T475" s="213"/>
      <c r="AT475" s="214" t="s">
        <v>177</v>
      </c>
      <c r="AU475" s="214" t="s">
        <v>87</v>
      </c>
      <c r="AV475" s="11" t="s">
        <v>24</v>
      </c>
      <c r="AW475" s="11" t="s">
        <v>41</v>
      </c>
      <c r="AX475" s="11" t="s">
        <v>78</v>
      </c>
      <c r="AY475" s="214" t="s">
        <v>168</v>
      </c>
    </row>
    <row r="476" spans="2:51" s="12" customFormat="1" ht="13.5">
      <c r="B476" s="215"/>
      <c r="C476" s="216"/>
      <c r="D476" s="205" t="s">
        <v>177</v>
      </c>
      <c r="E476" s="227" t="s">
        <v>22</v>
      </c>
      <c r="F476" s="228" t="s">
        <v>782</v>
      </c>
      <c r="G476" s="216"/>
      <c r="H476" s="229">
        <v>43.116</v>
      </c>
      <c r="I476" s="221"/>
      <c r="J476" s="216"/>
      <c r="K476" s="216"/>
      <c r="L476" s="222"/>
      <c r="M476" s="223"/>
      <c r="N476" s="224"/>
      <c r="O476" s="224"/>
      <c r="P476" s="224"/>
      <c r="Q476" s="224"/>
      <c r="R476" s="224"/>
      <c r="S476" s="224"/>
      <c r="T476" s="225"/>
      <c r="AT476" s="226" t="s">
        <v>177</v>
      </c>
      <c r="AU476" s="226" t="s">
        <v>87</v>
      </c>
      <c r="AV476" s="12" t="s">
        <v>87</v>
      </c>
      <c r="AW476" s="12" t="s">
        <v>41</v>
      </c>
      <c r="AX476" s="12" t="s">
        <v>78</v>
      </c>
      <c r="AY476" s="226" t="s">
        <v>168</v>
      </c>
    </row>
    <row r="477" spans="2:51" s="11" customFormat="1" ht="13.5">
      <c r="B477" s="203"/>
      <c r="C477" s="204"/>
      <c r="D477" s="205" t="s">
        <v>177</v>
      </c>
      <c r="E477" s="206" t="s">
        <v>22</v>
      </c>
      <c r="F477" s="207" t="s">
        <v>783</v>
      </c>
      <c r="G477" s="204"/>
      <c r="H477" s="208" t="s">
        <v>22</v>
      </c>
      <c r="I477" s="209"/>
      <c r="J477" s="204"/>
      <c r="K477" s="204"/>
      <c r="L477" s="210"/>
      <c r="M477" s="211"/>
      <c r="N477" s="212"/>
      <c r="O477" s="212"/>
      <c r="P477" s="212"/>
      <c r="Q477" s="212"/>
      <c r="R477" s="212"/>
      <c r="S477" s="212"/>
      <c r="T477" s="213"/>
      <c r="AT477" s="214" t="s">
        <v>177</v>
      </c>
      <c r="AU477" s="214" t="s">
        <v>87</v>
      </c>
      <c r="AV477" s="11" t="s">
        <v>24</v>
      </c>
      <c r="AW477" s="11" t="s">
        <v>41</v>
      </c>
      <c r="AX477" s="11" t="s">
        <v>78</v>
      </c>
      <c r="AY477" s="214" t="s">
        <v>168</v>
      </c>
    </row>
    <row r="478" spans="2:51" s="12" customFormat="1" ht="13.5">
      <c r="B478" s="215"/>
      <c r="C478" s="216"/>
      <c r="D478" s="205" t="s">
        <v>177</v>
      </c>
      <c r="E478" s="227" t="s">
        <v>22</v>
      </c>
      <c r="F478" s="228" t="s">
        <v>784</v>
      </c>
      <c r="G478" s="216"/>
      <c r="H478" s="229">
        <v>20.12</v>
      </c>
      <c r="I478" s="221"/>
      <c r="J478" s="216"/>
      <c r="K478" s="216"/>
      <c r="L478" s="222"/>
      <c r="M478" s="223"/>
      <c r="N478" s="224"/>
      <c r="O478" s="224"/>
      <c r="P478" s="224"/>
      <c r="Q478" s="224"/>
      <c r="R478" s="224"/>
      <c r="S478" s="224"/>
      <c r="T478" s="225"/>
      <c r="AT478" s="226" t="s">
        <v>177</v>
      </c>
      <c r="AU478" s="226" t="s">
        <v>87</v>
      </c>
      <c r="AV478" s="12" t="s">
        <v>87</v>
      </c>
      <c r="AW478" s="12" t="s">
        <v>41</v>
      </c>
      <c r="AX478" s="12" t="s">
        <v>78</v>
      </c>
      <c r="AY478" s="226" t="s">
        <v>168</v>
      </c>
    </row>
    <row r="479" spans="2:51" s="11" customFormat="1" ht="13.5">
      <c r="B479" s="203"/>
      <c r="C479" s="204"/>
      <c r="D479" s="205" t="s">
        <v>177</v>
      </c>
      <c r="E479" s="206" t="s">
        <v>22</v>
      </c>
      <c r="F479" s="207" t="s">
        <v>785</v>
      </c>
      <c r="G479" s="204"/>
      <c r="H479" s="208" t="s">
        <v>22</v>
      </c>
      <c r="I479" s="209"/>
      <c r="J479" s="204"/>
      <c r="K479" s="204"/>
      <c r="L479" s="210"/>
      <c r="M479" s="211"/>
      <c r="N479" s="212"/>
      <c r="O479" s="212"/>
      <c r="P479" s="212"/>
      <c r="Q479" s="212"/>
      <c r="R479" s="212"/>
      <c r="S479" s="212"/>
      <c r="T479" s="213"/>
      <c r="AT479" s="214" t="s">
        <v>177</v>
      </c>
      <c r="AU479" s="214" t="s">
        <v>87</v>
      </c>
      <c r="AV479" s="11" t="s">
        <v>24</v>
      </c>
      <c r="AW479" s="11" t="s">
        <v>41</v>
      </c>
      <c r="AX479" s="11" t="s">
        <v>78</v>
      </c>
      <c r="AY479" s="214" t="s">
        <v>168</v>
      </c>
    </row>
    <row r="480" spans="2:51" s="12" customFormat="1" ht="13.5">
      <c r="B480" s="215"/>
      <c r="C480" s="216"/>
      <c r="D480" s="205" t="s">
        <v>177</v>
      </c>
      <c r="E480" s="227" t="s">
        <v>22</v>
      </c>
      <c r="F480" s="228" t="s">
        <v>786</v>
      </c>
      <c r="G480" s="216"/>
      <c r="H480" s="229">
        <v>26.28</v>
      </c>
      <c r="I480" s="221"/>
      <c r="J480" s="216"/>
      <c r="K480" s="216"/>
      <c r="L480" s="222"/>
      <c r="M480" s="223"/>
      <c r="N480" s="224"/>
      <c r="O480" s="224"/>
      <c r="P480" s="224"/>
      <c r="Q480" s="224"/>
      <c r="R480" s="224"/>
      <c r="S480" s="224"/>
      <c r="T480" s="225"/>
      <c r="AT480" s="226" t="s">
        <v>177</v>
      </c>
      <c r="AU480" s="226" t="s">
        <v>87</v>
      </c>
      <c r="AV480" s="12" t="s">
        <v>87</v>
      </c>
      <c r="AW480" s="12" t="s">
        <v>41</v>
      </c>
      <c r="AX480" s="12" t="s">
        <v>78</v>
      </c>
      <c r="AY480" s="226" t="s">
        <v>168</v>
      </c>
    </row>
    <row r="481" spans="2:51" s="11" customFormat="1" ht="13.5">
      <c r="B481" s="203"/>
      <c r="C481" s="204"/>
      <c r="D481" s="205" t="s">
        <v>177</v>
      </c>
      <c r="E481" s="206" t="s">
        <v>22</v>
      </c>
      <c r="F481" s="207" t="s">
        <v>292</v>
      </c>
      <c r="G481" s="204"/>
      <c r="H481" s="208" t="s">
        <v>22</v>
      </c>
      <c r="I481" s="209"/>
      <c r="J481" s="204"/>
      <c r="K481" s="204"/>
      <c r="L481" s="210"/>
      <c r="M481" s="211"/>
      <c r="N481" s="212"/>
      <c r="O481" s="212"/>
      <c r="P481" s="212"/>
      <c r="Q481" s="212"/>
      <c r="R481" s="212"/>
      <c r="S481" s="212"/>
      <c r="T481" s="213"/>
      <c r="AT481" s="214" t="s">
        <v>177</v>
      </c>
      <c r="AU481" s="214" t="s">
        <v>87</v>
      </c>
      <c r="AV481" s="11" t="s">
        <v>24</v>
      </c>
      <c r="AW481" s="11" t="s">
        <v>41</v>
      </c>
      <c r="AX481" s="11" t="s">
        <v>78</v>
      </c>
      <c r="AY481" s="214" t="s">
        <v>168</v>
      </c>
    </row>
    <row r="482" spans="2:51" s="11" customFormat="1" ht="13.5">
      <c r="B482" s="203"/>
      <c r="C482" s="204"/>
      <c r="D482" s="205" t="s">
        <v>177</v>
      </c>
      <c r="E482" s="206" t="s">
        <v>22</v>
      </c>
      <c r="F482" s="207" t="s">
        <v>787</v>
      </c>
      <c r="G482" s="204"/>
      <c r="H482" s="208" t="s">
        <v>22</v>
      </c>
      <c r="I482" s="209"/>
      <c r="J482" s="204"/>
      <c r="K482" s="204"/>
      <c r="L482" s="210"/>
      <c r="M482" s="211"/>
      <c r="N482" s="212"/>
      <c r="O482" s="212"/>
      <c r="P482" s="212"/>
      <c r="Q482" s="212"/>
      <c r="R482" s="212"/>
      <c r="S482" s="212"/>
      <c r="T482" s="213"/>
      <c r="AT482" s="214" t="s">
        <v>177</v>
      </c>
      <c r="AU482" s="214" t="s">
        <v>87</v>
      </c>
      <c r="AV482" s="11" t="s">
        <v>24</v>
      </c>
      <c r="AW482" s="11" t="s">
        <v>41</v>
      </c>
      <c r="AX482" s="11" t="s">
        <v>78</v>
      </c>
      <c r="AY482" s="214" t="s">
        <v>168</v>
      </c>
    </row>
    <row r="483" spans="2:51" s="12" customFormat="1" ht="13.5">
      <c r="B483" s="215"/>
      <c r="C483" s="216"/>
      <c r="D483" s="205" t="s">
        <v>177</v>
      </c>
      <c r="E483" s="227" t="s">
        <v>22</v>
      </c>
      <c r="F483" s="228" t="s">
        <v>788</v>
      </c>
      <c r="G483" s="216"/>
      <c r="H483" s="229">
        <v>24.46</v>
      </c>
      <c r="I483" s="221"/>
      <c r="J483" s="216"/>
      <c r="K483" s="216"/>
      <c r="L483" s="222"/>
      <c r="M483" s="223"/>
      <c r="N483" s="224"/>
      <c r="O483" s="224"/>
      <c r="P483" s="224"/>
      <c r="Q483" s="224"/>
      <c r="R483" s="224"/>
      <c r="S483" s="224"/>
      <c r="T483" s="225"/>
      <c r="AT483" s="226" t="s">
        <v>177</v>
      </c>
      <c r="AU483" s="226" t="s">
        <v>87</v>
      </c>
      <c r="AV483" s="12" t="s">
        <v>87</v>
      </c>
      <c r="AW483" s="12" t="s">
        <v>41</v>
      </c>
      <c r="AX483" s="12" t="s">
        <v>78</v>
      </c>
      <c r="AY483" s="226" t="s">
        <v>168</v>
      </c>
    </row>
    <row r="484" spans="2:51" s="11" customFormat="1" ht="13.5">
      <c r="B484" s="203"/>
      <c r="C484" s="204"/>
      <c r="D484" s="205" t="s">
        <v>177</v>
      </c>
      <c r="E484" s="206" t="s">
        <v>22</v>
      </c>
      <c r="F484" s="207" t="s">
        <v>789</v>
      </c>
      <c r="G484" s="204"/>
      <c r="H484" s="208" t="s">
        <v>22</v>
      </c>
      <c r="I484" s="209"/>
      <c r="J484" s="204"/>
      <c r="K484" s="204"/>
      <c r="L484" s="210"/>
      <c r="M484" s="211"/>
      <c r="N484" s="212"/>
      <c r="O484" s="212"/>
      <c r="P484" s="212"/>
      <c r="Q484" s="212"/>
      <c r="R484" s="212"/>
      <c r="S484" s="212"/>
      <c r="T484" s="213"/>
      <c r="AT484" s="214" t="s">
        <v>177</v>
      </c>
      <c r="AU484" s="214" t="s">
        <v>87</v>
      </c>
      <c r="AV484" s="11" t="s">
        <v>24</v>
      </c>
      <c r="AW484" s="11" t="s">
        <v>41</v>
      </c>
      <c r="AX484" s="11" t="s">
        <v>78</v>
      </c>
      <c r="AY484" s="214" t="s">
        <v>168</v>
      </c>
    </row>
    <row r="485" spans="2:51" s="12" customFormat="1" ht="13.5">
      <c r="B485" s="215"/>
      <c r="C485" s="216"/>
      <c r="D485" s="205" t="s">
        <v>177</v>
      </c>
      <c r="E485" s="227" t="s">
        <v>22</v>
      </c>
      <c r="F485" s="228" t="s">
        <v>790</v>
      </c>
      <c r="G485" s="216"/>
      <c r="H485" s="229">
        <v>18.79</v>
      </c>
      <c r="I485" s="221"/>
      <c r="J485" s="216"/>
      <c r="K485" s="216"/>
      <c r="L485" s="222"/>
      <c r="M485" s="223"/>
      <c r="N485" s="224"/>
      <c r="O485" s="224"/>
      <c r="P485" s="224"/>
      <c r="Q485" s="224"/>
      <c r="R485" s="224"/>
      <c r="S485" s="224"/>
      <c r="T485" s="225"/>
      <c r="AT485" s="226" t="s">
        <v>177</v>
      </c>
      <c r="AU485" s="226" t="s">
        <v>87</v>
      </c>
      <c r="AV485" s="12" t="s">
        <v>87</v>
      </c>
      <c r="AW485" s="12" t="s">
        <v>41</v>
      </c>
      <c r="AX485" s="12" t="s">
        <v>78</v>
      </c>
      <c r="AY485" s="226" t="s">
        <v>168</v>
      </c>
    </row>
    <row r="486" spans="2:51" s="11" customFormat="1" ht="13.5">
      <c r="B486" s="203"/>
      <c r="C486" s="204"/>
      <c r="D486" s="205" t="s">
        <v>177</v>
      </c>
      <c r="E486" s="206" t="s">
        <v>22</v>
      </c>
      <c r="F486" s="207" t="s">
        <v>791</v>
      </c>
      <c r="G486" s="204"/>
      <c r="H486" s="208" t="s">
        <v>22</v>
      </c>
      <c r="I486" s="209"/>
      <c r="J486" s="204"/>
      <c r="K486" s="204"/>
      <c r="L486" s="210"/>
      <c r="M486" s="211"/>
      <c r="N486" s="212"/>
      <c r="O486" s="212"/>
      <c r="P486" s="212"/>
      <c r="Q486" s="212"/>
      <c r="R486" s="212"/>
      <c r="S486" s="212"/>
      <c r="T486" s="213"/>
      <c r="AT486" s="214" t="s">
        <v>177</v>
      </c>
      <c r="AU486" s="214" t="s">
        <v>87</v>
      </c>
      <c r="AV486" s="11" t="s">
        <v>24</v>
      </c>
      <c r="AW486" s="11" t="s">
        <v>41</v>
      </c>
      <c r="AX486" s="11" t="s">
        <v>78</v>
      </c>
      <c r="AY486" s="214" t="s">
        <v>168</v>
      </c>
    </row>
    <row r="487" spans="2:51" s="12" customFormat="1" ht="13.5">
      <c r="B487" s="215"/>
      <c r="C487" s="216"/>
      <c r="D487" s="205" t="s">
        <v>177</v>
      </c>
      <c r="E487" s="227" t="s">
        <v>22</v>
      </c>
      <c r="F487" s="228" t="s">
        <v>792</v>
      </c>
      <c r="G487" s="216"/>
      <c r="H487" s="229">
        <v>42.682000000000002</v>
      </c>
      <c r="I487" s="221"/>
      <c r="J487" s="216"/>
      <c r="K487" s="216"/>
      <c r="L487" s="222"/>
      <c r="M487" s="223"/>
      <c r="N487" s="224"/>
      <c r="O487" s="224"/>
      <c r="P487" s="224"/>
      <c r="Q487" s="224"/>
      <c r="R487" s="224"/>
      <c r="S487" s="224"/>
      <c r="T487" s="225"/>
      <c r="AT487" s="226" t="s">
        <v>177</v>
      </c>
      <c r="AU487" s="226" t="s">
        <v>87</v>
      </c>
      <c r="AV487" s="12" t="s">
        <v>87</v>
      </c>
      <c r="AW487" s="12" t="s">
        <v>41</v>
      </c>
      <c r="AX487" s="12" t="s">
        <v>78</v>
      </c>
      <c r="AY487" s="226" t="s">
        <v>168</v>
      </c>
    </row>
    <row r="488" spans="2:51" s="12" customFormat="1" ht="13.5">
      <c r="B488" s="215"/>
      <c r="C488" s="216"/>
      <c r="D488" s="205" t="s">
        <v>177</v>
      </c>
      <c r="E488" s="227" t="s">
        <v>22</v>
      </c>
      <c r="F488" s="228" t="s">
        <v>793</v>
      </c>
      <c r="G488" s="216"/>
      <c r="H488" s="229">
        <v>22.474</v>
      </c>
      <c r="I488" s="221"/>
      <c r="J488" s="216"/>
      <c r="K488" s="216"/>
      <c r="L488" s="222"/>
      <c r="M488" s="223"/>
      <c r="N488" s="224"/>
      <c r="O488" s="224"/>
      <c r="P488" s="224"/>
      <c r="Q488" s="224"/>
      <c r="R488" s="224"/>
      <c r="S488" s="224"/>
      <c r="T488" s="225"/>
      <c r="AT488" s="226" t="s">
        <v>177</v>
      </c>
      <c r="AU488" s="226" t="s">
        <v>87</v>
      </c>
      <c r="AV488" s="12" t="s">
        <v>87</v>
      </c>
      <c r="AW488" s="12" t="s">
        <v>41</v>
      </c>
      <c r="AX488" s="12" t="s">
        <v>78</v>
      </c>
      <c r="AY488" s="226" t="s">
        <v>168</v>
      </c>
    </row>
    <row r="489" spans="2:51" s="12" customFormat="1" ht="13.5">
      <c r="B489" s="215"/>
      <c r="C489" s="216"/>
      <c r="D489" s="205" t="s">
        <v>177</v>
      </c>
      <c r="E489" s="227" t="s">
        <v>22</v>
      </c>
      <c r="F489" s="228" t="s">
        <v>794</v>
      </c>
      <c r="G489" s="216"/>
      <c r="H489" s="229">
        <v>5.391</v>
      </c>
      <c r="I489" s="221"/>
      <c r="J489" s="216"/>
      <c r="K489" s="216"/>
      <c r="L489" s="222"/>
      <c r="M489" s="223"/>
      <c r="N489" s="224"/>
      <c r="O489" s="224"/>
      <c r="P489" s="224"/>
      <c r="Q489" s="224"/>
      <c r="R489" s="224"/>
      <c r="S489" s="224"/>
      <c r="T489" s="225"/>
      <c r="AT489" s="226" t="s">
        <v>177</v>
      </c>
      <c r="AU489" s="226" t="s">
        <v>87</v>
      </c>
      <c r="AV489" s="12" t="s">
        <v>87</v>
      </c>
      <c r="AW489" s="12" t="s">
        <v>41</v>
      </c>
      <c r="AX489" s="12" t="s">
        <v>78</v>
      </c>
      <c r="AY489" s="226" t="s">
        <v>168</v>
      </c>
    </row>
    <row r="490" spans="2:51" s="11" customFormat="1" ht="13.5">
      <c r="B490" s="203"/>
      <c r="C490" s="204"/>
      <c r="D490" s="205" t="s">
        <v>177</v>
      </c>
      <c r="E490" s="206" t="s">
        <v>22</v>
      </c>
      <c r="F490" s="207" t="s">
        <v>795</v>
      </c>
      <c r="G490" s="204"/>
      <c r="H490" s="208" t="s">
        <v>22</v>
      </c>
      <c r="I490" s="209"/>
      <c r="J490" s="204"/>
      <c r="K490" s="204"/>
      <c r="L490" s="210"/>
      <c r="M490" s="211"/>
      <c r="N490" s="212"/>
      <c r="O490" s="212"/>
      <c r="P490" s="212"/>
      <c r="Q490" s="212"/>
      <c r="R490" s="212"/>
      <c r="S490" s="212"/>
      <c r="T490" s="213"/>
      <c r="AT490" s="214" t="s">
        <v>177</v>
      </c>
      <c r="AU490" s="214" t="s">
        <v>87</v>
      </c>
      <c r="AV490" s="11" t="s">
        <v>24</v>
      </c>
      <c r="AW490" s="11" t="s">
        <v>41</v>
      </c>
      <c r="AX490" s="11" t="s">
        <v>78</v>
      </c>
      <c r="AY490" s="214" t="s">
        <v>168</v>
      </c>
    </row>
    <row r="491" spans="2:51" s="12" customFormat="1" ht="13.5">
      <c r="B491" s="215"/>
      <c r="C491" s="216"/>
      <c r="D491" s="205" t="s">
        <v>177</v>
      </c>
      <c r="E491" s="227" t="s">
        <v>22</v>
      </c>
      <c r="F491" s="228" t="s">
        <v>796</v>
      </c>
      <c r="G491" s="216"/>
      <c r="H491" s="229">
        <v>300.39600000000002</v>
      </c>
      <c r="I491" s="221"/>
      <c r="J491" s="216"/>
      <c r="K491" s="216"/>
      <c r="L491" s="222"/>
      <c r="M491" s="223"/>
      <c r="N491" s="224"/>
      <c r="O491" s="224"/>
      <c r="P491" s="224"/>
      <c r="Q491" s="224"/>
      <c r="R491" s="224"/>
      <c r="S491" s="224"/>
      <c r="T491" s="225"/>
      <c r="AT491" s="226" t="s">
        <v>177</v>
      </c>
      <c r="AU491" s="226" t="s">
        <v>87</v>
      </c>
      <c r="AV491" s="12" t="s">
        <v>87</v>
      </c>
      <c r="AW491" s="12" t="s">
        <v>41</v>
      </c>
      <c r="AX491" s="12" t="s">
        <v>78</v>
      </c>
      <c r="AY491" s="226" t="s">
        <v>168</v>
      </c>
    </row>
    <row r="492" spans="2:51" s="12" customFormat="1" ht="13.5">
      <c r="B492" s="215"/>
      <c r="C492" s="216"/>
      <c r="D492" s="205" t="s">
        <v>177</v>
      </c>
      <c r="E492" s="227" t="s">
        <v>22</v>
      </c>
      <c r="F492" s="228" t="s">
        <v>797</v>
      </c>
      <c r="G492" s="216"/>
      <c r="H492" s="229">
        <v>29.532</v>
      </c>
      <c r="I492" s="221"/>
      <c r="J492" s="216"/>
      <c r="K492" s="216"/>
      <c r="L492" s="222"/>
      <c r="M492" s="223"/>
      <c r="N492" s="224"/>
      <c r="O492" s="224"/>
      <c r="P492" s="224"/>
      <c r="Q492" s="224"/>
      <c r="R492" s="224"/>
      <c r="S492" s="224"/>
      <c r="T492" s="225"/>
      <c r="AT492" s="226" t="s">
        <v>177</v>
      </c>
      <c r="AU492" s="226" t="s">
        <v>87</v>
      </c>
      <c r="AV492" s="12" t="s">
        <v>87</v>
      </c>
      <c r="AW492" s="12" t="s">
        <v>41</v>
      </c>
      <c r="AX492" s="12" t="s">
        <v>78</v>
      </c>
      <c r="AY492" s="226" t="s">
        <v>168</v>
      </c>
    </row>
    <row r="493" spans="2:51" s="11" customFormat="1" ht="13.5">
      <c r="B493" s="203"/>
      <c r="C493" s="204"/>
      <c r="D493" s="205" t="s">
        <v>177</v>
      </c>
      <c r="E493" s="206" t="s">
        <v>22</v>
      </c>
      <c r="F493" s="207" t="s">
        <v>798</v>
      </c>
      <c r="G493" s="204"/>
      <c r="H493" s="208" t="s">
        <v>22</v>
      </c>
      <c r="I493" s="209"/>
      <c r="J493" s="204"/>
      <c r="K493" s="204"/>
      <c r="L493" s="210"/>
      <c r="M493" s="211"/>
      <c r="N493" s="212"/>
      <c r="O493" s="212"/>
      <c r="P493" s="212"/>
      <c r="Q493" s="212"/>
      <c r="R493" s="212"/>
      <c r="S493" s="212"/>
      <c r="T493" s="213"/>
      <c r="AT493" s="214" t="s">
        <v>177</v>
      </c>
      <c r="AU493" s="214" t="s">
        <v>87</v>
      </c>
      <c r="AV493" s="11" t="s">
        <v>24</v>
      </c>
      <c r="AW493" s="11" t="s">
        <v>41</v>
      </c>
      <c r="AX493" s="11" t="s">
        <v>78</v>
      </c>
      <c r="AY493" s="214" t="s">
        <v>168</v>
      </c>
    </row>
    <row r="494" spans="2:51" s="12" customFormat="1" ht="13.5">
      <c r="B494" s="215"/>
      <c r="C494" s="216"/>
      <c r="D494" s="205" t="s">
        <v>177</v>
      </c>
      <c r="E494" s="227" t="s">
        <v>22</v>
      </c>
      <c r="F494" s="228" t="s">
        <v>799</v>
      </c>
      <c r="G494" s="216"/>
      <c r="H494" s="229">
        <v>102.244</v>
      </c>
      <c r="I494" s="221"/>
      <c r="J494" s="216"/>
      <c r="K494" s="216"/>
      <c r="L494" s="222"/>
      <c r="M494" s="223"/>
      <c r="N494" s="224"/>
      <c r="O494" s="224"/>
      <c r="P494" s="224"/>
      <c r="Q494" s="224"/>
      <c r="R494" s="224"/>
      <c r="S494" s="224"/>
      <c r="T494" s="225"/>
      <c r="AT494" s="226" t="s">
        <v>177</v>
      </c>
      <c r="AU494" s="226" t="s">
        <v>87</v>
      </c>
      <c r="AV494" s="12" t="s">
        <v>87</v>
      </c>
      <c r="AW494" s="12" t="s">
        <v>41</v>
      </c>
      <c r="AX494" s="12" t="s">
        <v>78</v>
      </c>
      <c r="AY494" s="226" t="s">
        <v>168</v>
      </c>
    </row>
    <row r="495" spans="2:51" s="12" customFormat="1" ht="13.5">
      <c r="B495" s="215"/>
      <c r="C495" s="216"/>
      <c r="D495" s="205" t="s">
        <v>177</v>
      </c>
      <c r="E495" s="227" t="s">
        <v>22</v>
      </c>
      <c r="F495" s="228" t="s">
        <v>800</v>
      </c>
      <c r="G495" s="216"/>
      <c r="H495" s="229">
        <v>2.52</v>
      </c>
      <c r="I495" s="221"/>
      <c r="J495" s="216"/>
      <c r="K495" s="216"/>
      <c r="L495" s="222"/>
      <c r="M495" s="223"/>
      <c r="N495" s="224"/>
      <c r="O495" s="224"/>
      <c r="P495" s="224"/>
      <c r="Q495" s="224"/>
      <c r="R495" s="224"/>
      <c r="S495" s="224"/>
      <c r="T495" s="225"/>
      <c r="AT495" s="226" t="s">
        <v>177</v>
      </c>
      <c r="AU495" s="226" t="s">
        <v>87</v>
      </c>
      <c r="AV495" s="12" t="s">
        <v>87</v>
      </c>
      <c r="AW495" s="12" t="s">
        <v>41</v>
      </c>
      <c r="AX495" s="12" t="s">
        <v>78</v>
      </c>
      <c r="AY495" s="226" t="s">
        <v>168</v>
      </c>
    </row>
    <row r="496" spans="2:51" s="11" customFormat="1" ht="13.5">
      <c r="B496" s="203"/>
      <c r="C496" s="204"/>
      <c r="D496" s="205" t="s">
        <v>177</v>
      </c>
      <c r="E496" s="206" t="s">
        <v>22</v>
      </c>
      <c r="F496" s="207" t="s">
        <v>801</v>
      </c>
      <c r="G496" s="204"/>
      <c r="H496" s="208" t="s">
        <v>22</v>
      </c>
      <c r="I496" s="209"/>
      <c r="J496" s="204"/>
      <c r="K496" s="204"/>
      <c r="L496" s="210"/>
      <c r="M496" s="211"/>
      <c r="N496" s="212"/>
      <c r="O496" s="212"/>
      <c r="P496" s="212"/>
      <c r="Q496" s="212"/>
      <c r="R496" s="212"/>
      <c r="S496" s="212"/>
      <c r="T496" s="213"/>
      <c r="AT496" s="214" t="s">
        <v>177</v>
      </c>
      <c r="AU496" s="214" t="s">
        <v>87</v>
      </c>
      <c r="AV496" s="11" t="s">
        <v>24</v>
      </c>
      <c r="AW496" s="11" t="s">
        <v>41</v>
      </c>
      <c r="AX496" s="11" t="s">
        <v>78</v>
      </c>
      <c r="AY496" s="214" t="s">
        <v>168</v>
      </c>
    </row>
    <row r="497" spans="2:51" s="12" customFormat="1" ht="13.5">
      <c r="B497" s="215"/>
      <c r="C497" s="216"/>
      <c r="D497" s="205" t="s">
        <v>177</v>
      </c>
      <c r="E497" s="227" t="s">
        <v>22</v>
      </c>
      <c r="F497" s="228" t="s">
        <v>802</v>
      </c>
      <c r="G497" s="216"/>
      <c r="H497" s="229">
        <v>22.756</v>
      </c>
      <c r="I497" s="221"/>
      <c r="J497" s="216"/>
      <c r="K497" s="216"/>
      <c r="L497" s="222"/>
      <c r="M497" s="223"/>
      <c r="N497" s="224"/>
      <c r="O497" s="224"/>
      <c r="P497" s="224"/>
      <c r="Q497" s="224"/>
      <c r="R497" s="224"/>
      <c r="S497" s="224"/>
      <c r="T497" s="225"/>
      <c r="AT497" s="226" t="s">
        <v>177</v>
      </c>
      <c r="AU497" s="226" t="s">
        <v>87</v>
      </c>
      <c r="AV497" s="12" t="s">
        <v>87</v>
      </c>
      <c r="AW497" s="12" t="s">
        <v>41</v>
      </c>
      <c r="AX497" s="12" t="s">
        <v>78</v>
      </c>
      <c r="AY497" s="226" t="s">
        <v>168</v>
      </c>
    </row>
    <row r="498" spans="2:51" s="11" customFormat="1" ht="13.5">
      <c r="B498" s="203"/>
      <c r="C498" s="204"/>
      <c r="D498" s="205" t="s">
        <v>177</v>
      </c>
      <c r="E498" s="206" t="s">
        <v>22</v>
      </c>
      <c r="F498" s="207" t="s">
        <v>803</v>
      </c>
      <c r="G498" s="204"/>
      <c r="H498" s="208" t="s">
        <v>22</v>
      </c>
      <c r="I498" s="209"/>
      <c r="J498" s="204"/>
      <c r="K498" s="204"/>
      <c r="L498" s="210"/>
      <c r="M498" s="211"/>
      <c r="N498" s="212"/>
      <c r="O498" s="212"/>
      <c r="P498" s="212"/>
      <c r="Q498" s="212"/>
      <c r="R498" s="212"/>
      <c r="S498" s="212"/>
      <c r="T498" s="213"/>
      <c r="AT498" s="214" t="s">
        <v>177</v>
      </c>
      <c r="AU498" s="214" t="s">
        <v>87</v>
      </c>
      <c r="AV498" s="11" t="s">
        <v>24</v>
      </c>
      <c r="AW498" s="11" t="s">
        <v>41</v>
      </c>
      <c r="AX498" s="11" t="s">
        <v>78</v>
      </c>
      <c r="AY498" s="214" t="s">
        <v>168</v>
      </c>
    </row>
    <row r="499" spans="2:51" s="12" customFormat="1" ht="13.5">
      <c r="B499" s="215"/>
      <c r="C499" s="216"/>
      <c r="D499" s="205" t="s">
        <v>177</v>
      </c>
      <c r="E499" s="227" t="s">
        <v>22</v>
      </c>
      <c r="F499" s="228" t="s">
        <v>804</v>
      </c>
      <c r="G499" s="216"/>
      <c r="H499" s="229">
        <v>40.557000000000002</v>
      </c>
      <c r="I499" s="221"/>
      <c r="J499" s="216"/>
      <c r="K499" s="216"/>
      <c r="L499" s="222"/>
      <c r="M499" s="223"/>
      <c r="N499" s="224"/>
      <c r="O499" s="224"/>
      <c r="P499" s="224"/>
      <c r="Q499" s="224"/>
      <c r="R499" s="224"/>
      <c r="S499" s="224"/>
      <c r="T499" s="225"/>
      <c r="AT499" s="226" t="s">
        <v>177</v>
      </c>
      <c r="AU499" s="226" t="s">
        <v>87</v>
      </c>
      <c r="AV499" s="12" t="s">
        <v>87</v>
      </c>
      <c r="AW499" s="12" t="s">
        <v>41</v>
      </c>
      <c r="AX499" s="12" t="s">
        <v>78</v>
      </c>
      <c r="AY499" s="226" t="s">
        <v>168</v>
      </c>
    </row>
    <row r="500" spans="2:51" s="12" customFormat="1" ht="13.5">
      <c r="B500" s="215"/>
      <c r="C500" s="216"/>
      <c r="D500" s="205" t="s">
        <v>177</v>
      </c>
      <c r="E500" s="227" t="s">
        <v>22</v>
      </c>
      <c r="F500" s="228" t="s">
        <v>805</v>
      </c>
      <c r="G500" s="216"/>
      <c r="H500" s="229">
        <v>3.6240000000000001</v>
      </c>
      <c r="I500" s="221"/>
      <c r="J500" s="216"/>
      <c r="K500" s="216"/>
      <c r="L500" s="222"/>
      <c r="M500" s="223"/>
      <c r="N500" s="224"/>
      <c r="O500" s="224"/>
      <c r="P500" s="224"/>
      <c r="Q500" s="224"/>
      <c r="R500" s="224"/>
      <c r="S500" s="224"/>
      <c r="T500" s="225"/>
      <c r="AT500" s="226" t="s">
        <v>177</v>
      </c>
      <c r="AU500" s="226" t="s">
        <v>87</v>
      </c>
      <c r="AV500" s="12" t="s">
        <v>87</v>
      </c>
      <c r="AW500" s="12" t="s">
        <v>41</v>
      </c>
      <c r="AX500" s="12" t="s">
        <v>78</v>
      </c>
      <c r="AY500" s="226" t="s">
        <v>168</v>
      </c>
    </row>
    <row r="501" spans="2:51" s="11" customFormat="1" ht="13.5">
      <c r="B501" s="203"/>
      <c r="C501" s="204"/>
      <c r="D501" s="205" t="s">
        <v>177</v>
      </c>
      <c r="E501" s="206" t="s">
        <v>22</v>
      </c>
      <c r="F501" s="207" t="s">
        <v>310</v>
      </c>
      <c r="G501" s="204"/>
      <c r="H501" s="208" t="s">
        <v>22</v>
      </c>
      <c r="I501" s="209"/>
      <c r="J501" s="204"/>
      <c r="K501" s="204"/>
      <c r="L501" s="210"/>
      <c r="M501" s="211"/>
      <c r="N501" s="212"/>
      <c r="O501" s="212"/>
      <c r="P501" s="212"/>
      <c r="Q501" s="212"/>
      <c r="R501" s="212"/>
      <c r="S501" s="212"/>
      <c r="T501" s="213"/>
      <c r="AT501" s="214" t="s">
        <v>177</v>
      </c>
      <c r="AU501" s="214" t="s">
        <v>87</v>
      </c>
      <c r="AV501" s="11" t="s">
        <v>24</v>
      </c>
      <c r="AW501" s="11" t="s">
        <v>41</v>
      </c>
      <c r="AX501" s="11" t="s">
        <v>78</v>
      </c>
      <c r="AY501" s="214" t="s">
        <v>168</v>
      </c>
    </row>
    <row r="502" spans="2:51" s="11" customFormat="1" ht="13.5">
      <c r="B502" s="203"/>
      <c r="C502" s="204"/>
      <c r="D502" s="205" t="s">
        <v>177</v>
      </c>
      <c r="E502" s="206" t="s">
        <v>22</v>
      </c>
      <c r="F502" s="207" t="s">
        <v>806</v>
      </c>
      <c r="G502" s="204"/>
      <c r="H502" s="208" t="s">
        <v>22</v>
      </c>
      <c r="I502" s="209"/>
      <c r="J502" s="204"/>
      <c r="K502" s="204"/>
      <c r="L502" s="210"/>
      <c r="M502" s="211"/>
      <c r="N502" s="212"/>
      <c r="O502" s="212"/>
      <c r="P502" s="212"/>
      <c r="Q502" s="212"/>
      <c r="R502" s="212"/>
      <c r="S502" s="212"/>
      <c r="T502" s="213"/>
      <c r="AT502" s="214" t="s">
        <v>177</v>
      </c>
      <c r="AU502" s="214" t="s">
        <v>87</v>
      </c>
      <c r="AV502" s="11" t="s">
        <v>24</v>
      </c>
      <c r="AW502" s="11" t="s">
        <v>41</v>
      </c>
      <c r="AX502" s="11" t="s">
        <v>78</v>
      </c>
      <c r="AY502" s="214" t="s">
        <v>168</v>
      </c>
    </row>
    <row r="503" spans="2:51" s="12" customFormat="1" ht="13.5">
      <c r="B503" s="215"/>
      <c r="C503" s="216"/>
      <c r="D503" s="205" t="s">
        <v>177</v>
      </c>
      <c r="E503" s="227" t="s">
        <v>22</v>
      </c>
      <c r="F503" s="228" t="s">
        <v>807</v>
      </c>
      <c r="G503" s="216"/>
      <c r="H503" s="229">
        <v>23.946000000000002</v>
      </c>
      <c r="I503" s="221"/>
      <c r="J503" s="216"/>
      <c r="K503" s="216"/>
      <c r="L503" s="222"/>
      <c r="M503" s="223"/>
      <c r="N503" s="224"/>
      <c r="O503" s="224"/>
      <c r="P503" s="224"/>
      <c r="Q503" s="224"/>
      <c r="R503" s="224"/>
      <c r="S503" s="224"/>
      <c r="T503" s="225"/>
      <c r="AT503" s="226" t="s">
        <v>177</v>
      </c>
      <c r="AU503" s="226" t="s">
        <v>87</v>
      </c>
      <c r="AV503" s="12" t="s">
        <v>87</v>
      </c>
      <c r="AW503" s="12" t="s">
        <v>41</v>
      </c>
      <c r="AX503" s="12" t="s">
        <v>78</v>
      </c>
      <c r="AY503" s="226" t="s">
        <v>168</v>
      </c>
    </row>
    <row r="504" spans="2:51" s="11" customFormat="1" ht="13.5">
      <c r="B504" s="203"/>
      <c r="C504" s="204"/>
      <c r="D504" s="205" t="s">
        <v>177</v>
      </c>
      <c r="E504" s="206" t="s">
        <v>22</v>
      </c>
      <c r="F504" s="207" t="s">
        <v>808</v>
      </c>
      <c r="G504" s="204"/>
      <c r="H504" s="208" t="s">
        <v>22</v>
      </c>
      <c r="I504" s="209"/>
      <c r="J504" s="204"/>
      <c r="K504" s="204"/>
      <c r="L504" s="210"/>
      <c r="M504" s="211"/>
      <c r="N504" s="212"/>
      <c r="O504" s="212"/>
      <c r="P504" s="212"/>
      <c r="Q504" s="212"/>
      <c r="R504" s="212"/>
      <c r="S504" s="212"/>
      <c r="T504" s="213"/>
      <c r="AT504" s="214" t="s">
        <v>177</v>
      </c>
      <c r="AU504" s="214" t="s">
        <v>87</v>
      </c>
      <c r="AV504" s="11" t="s">
        <v>24</v>
      </c>
      <c r="AW504" s="11" t="s">
        <v>41</v>
      </c>
      <c r="AX504" s="11" t="s">
        <v>78</v>
      </c>
      <c r="AY504" s="214" t="s">
        <v>168</v>
      </c>
    </row>
    <row r="505" spans="2:51" s="12" customFormat="1" ht="13.5">
      <c r="B505" s="215"/>
      <c r="C505" s="216"/>
      <c r="D505" s="205" t="s">
        <v>177</v>
      </c>
      <c r="E505" s="227" t="s">
        <v>22</v>
      </c>
      <c r="F505" s="228" t="s">
        <v>809</v>
      </c>
      <c r="G505" s="216"/>
      <c r="H505" s="229">
        <v>18.265000000000001</v>
      </c>
      <c r="I505" s="221"/>
      <c r="J505" s="216"/>
      <c r="K505" s="216"/>
      <c r="L505" s="222"/>
      <c r="M505" s="223"/>
      <c r="N505" s="224"/>
      <c r="O505" s="224"/>
      <c r="P505" s="224"/>
      <c r="Q505" s="224"/>
      <c r="R505" s="224"/>
      <c r="S505" s="224"/>
      <c r="T505" s="225"/>
      <c r="AT505" s="226" t="s">
        <v>177</v>
      </c>
      <c r="AU505" s="226" t="s">
        <v>87</v>
      </c>
      <c r="AV505" s="12" t="s">
        <v>87</v>
      </c>
      <c r="AW505" s="12" t="s">
        <v>41</v>
      </c>
      <c r="AX505" s="12" t="s">
        <v>78</v>
      </c>
      <c r="AY505" s="226" t="s">
        <v>168</v>
      </c>
    </row>
    <row r="506" spans="2:51" s="11" customFormat="1" ht="13.5">
      <c r="B506" s="203"/>
      <c r="C506" s="204"/>
      <c r="D506" s="205" t="s">
        <v>177</v>
      </c>
      <c r="E506" s="206" t="s">
        <v>22</v>
      </c>
      <c r="F506" s="207" t="s">
        <v>810</v>
      </c>
      <c r="G506" s="204"/>
      <c r="H506" s="208" t="s">
        <v>22</v>
      </c>
      <c r="I506" s="209"/>
      <c r="J506" s="204"/>
      <c r="K506" s="204"/>
      <c r="L506" s="210"/>
      <c r="M506" s="211"/>
      <c r="N506" s="212"/>
      <c r="O506" s="212"/>
      <c r="P506" s="212"/>
      <c r="Q506" s="212"/>
      <c r="R506" s="212"/>
      <c r="S506" s="212"/>
      <c r="T506" s="213"/>
      <c r="AT506" s="214" t="s">
        <v>177</v>
      </c>
      <c r="AU506" s="214" t="s">
        <v>87</v>
      </c>
      <c r="AV506" s="11" t="s">
        <v>24</v>
      </c>
      <c r="AW506" s="11" t="s">
        <v>41</v>
      </c>
      <c r="AX506" s="11" t="s">
        <v>78</v>
      </c>
      <c r="AY506" s="214" t="s">
        <v>168</v>
      </c>
    </row>
    <row r="507" spans="2:51" s="12" customFormat="1" ht="13.5">
      <c r="B507" s="215"/>
      <c r="C507" s="216"/>
      <c r="D507" s="205" t="s">
        <v>177</v>
      </c>
      <c r="E507" s="227" t="s">
        <v>22</v>
      </c>
      <c r="F507" s="228" t="s">
        <v>811</v>
      </c>
      <c r="G507" s="216"/>
      <c r="H507" s="229">
        <v>57.331000000000003</v>
      </c>
      <c r="I507" s="221"/>
      <c r="J507" s="216"/>
      <c r="K507" s="216"/>
      <c r="L507" s="222"/>
      <c r="M507" s="223"/>
      <c r="N507" s="224"/>
      <c r="O507" s="224"/>
      <c r="P507" s="224"/>
      <c r="Q507" s="224"/>
      <c r="R507" s="224"/>
      <c r="S507" s="224"/>
      <c r="T507" s="225"/>
      <c r="AT507" s="226" t="s">
        <v>177</v>
      </c>
      <c r="AU507" s="226" t="s">
        <v>87</v>
      </c>
      <c r="AV507" s="12" t="s">
        <v>87</v>
      </c>
      <c r="AW507" s="12" t="s">
        <v>41</v>
      </c>
      <c r="AX507" s="12" t="s">
        <v>78</v>
      </c>
      <c r="AY507" s="226" t="s">
        <v>168</v>
      </c>
    </row>
    <row r="508" spans="2:51" s="12" customFormat="1" ht="13.5">
      <c r="B508" s="215"/>
      <c r="C508" s="216"/>
      <c r="D508" s="205" t="s">
        <v>177</v>
      </c>
      <c r="E508" s="227" t="s">
        <v>22</v>
      </c>
      <c r="F508" s="228" t="s">
        <v>812</v>
      </c>
      <c r="G508" s="216"/>
      <c r="H508" s="229">
        <v>-18.600999999999999</v>
      </c>
      <c r="I508" s="221"/>
      <c r="J508" s="216"/>
      <c r="K508" s="216"/>
      <c r="L508" s="222"/>
      <c r="M508" s="223"/>
      <c r="N508" s="224"/>
      <c r="O508" s="224"/>
      <c r="P508" s="224"/>
      <c r="Q508" s="224"/>
      <c r="R508" s="224"/>
      <c r="S508" s="224"/>
      <c r="T508" s="225"/>
      <c r="AT508" s="226" t="s">
        <v>177</v>
      </c>
      <c r="AU508" s="226" t="s">
        <v>87</v>
      </c>
      <c r="AV508" s="12" t="s">
        <v>87</v>
      </c>
      <c r="AW508" s="12" t="s">
        <v>41</v>
      </c>
      <c r="AX508" s="12" t="s">
        <v>78</v>
      </c>
      <c r="AY508" s="226" t="s">
        <v>168</v>
      </c>
    </row>
    <row r="509" spans="2:51" s="12" customFormat="1" ht="13.5">
      <c r="B509" s="215"/>
      <c r="C509" s="216"/>
      <c r="D509" s="205" t="s">
        <v>177</v>
      </c>
      <c r="E509" s="227" t="s">
        <v>22</v>
      </c>
      <c r="F509" s="228" t="s">
        <v>813</v>
      </c>
      <c r="G509" s="216"/>
      <c r="H509" s="229">
        <v>1.5</v>
      </c>
      <c r="I509" s="221"/>
      <c r="J509" s="216"/>
      <c r="K509" s="216"/>
      <c r="L509" s="222"/>
      <c r="M509" s="223"/>
      <c r="N509" s="224"/>
      <c r="O509" s="224"/>
      <c r="P509" s="224"/>
      <c r="Q509" s="224"/>
      <c r="R509" s="224"/>
      <c r="S509" s="224"/>
      <c r="T509" s="225"/>
      <c r="AT509" s="226" t="s">
        <v>177</v>
      </c>
      <c r="AU509" s="226" t="s">
        <v>87</v>
      </c>
      <c r="AV509" s="12" t="s">
        <v>87</v>
      </c>
      <c r="AW509" s="12" t="s">
        <v>41</v>
      </c>
      <c r="AX509" s="12" t="s">
        <v>78</v>
      </c>
      <c r="AY509" s="226" t="s">
        <v>168</v>
      </c>
    </row>
    <row r="510" spans="2:51" s="12" customFormat="1" ht="13.5">
      <c r="B510" s="215"/>
      <c r="C510" s="216"/>
      <c r="D510" s="205" t="s">
        <v>177</v>
      </c>
      <c r="E510" s="227" t="s">
        <v>22</v>
      </c>
      <c r="F510" s="228" t="s">
        <v>814</v>
      </c>
      <c r="G510" s="216"/>
      <c r="H510" s="229">
        <v>30.527000000000001</v>
      </c>
      <c r="I510" s="221"/>
      <c r="J510" s="216"/>
      <c r="K510" s="216"/>
      <c r="L510" s="222"/>
      <c r="M510" s="223"/>
      <c r="N510" s="224"/>
      <c r="O510" s="224"/>
      <c r="P510" s="224"/>
      <c r="Q510" s="224"/>
      <c r="R510" s="224"/>
      <c r="S510" s="224"/>
      <c r="T510" s="225"/>
      <c r="AT510" s="226" t="s">
        <v>177</v>
      </c>
      <c r="AU510" s="226" t="s">
        <v>87</v>
      </c>
      <c r="AV510" s="12" t="s">
        <v>87</v>
      </c>
      <c r="AW510" s="12" t="s">
        <v>41</v>
      </c>
      <c r="AX510" s="12" t="s">
        <v>78</v>
      </c>
      <c r="AY510" s="226" t="s">
        <v>168</v>
      </c>
    </row>
    <row r="511" spans="2:51" s="12" customFormat="1" ht="13.5">
      <c r="B511" s="215"/>
      <c r="C511" s="216"/>
      <c r="D511" s="205" t="s">
        <v>177</v>
      </c>
      <c r="E511" s="227" t="s">
        <v>22</v>
      </c>
      <c r="F511" s="228" t="s">
        <v>815</v>
      </c>
      <c r="G511" s="216"/>
      <c r="H511" s="229">
        <v>-6.7220000000000004</v>
      </c>
      <c r="I511" s="221"/>
      <c r="J511" s="216"/>
      <c r="K511" s="216"/>
      <c r="L511" s="222"/>
      <c r="M511" s="223"/>
      <c r="N511" s="224"/>
      <c r="O511" s="224"/>
      <c r="P511" s="224"/>
      <c r="Q511" s="224"/>
      <c r="R511" s="224"/>
      <c r="S511" s="224"/>
      <c r="T511" s="225"/>
      <c r="AT511" s="226" t="s">
        <v>177</v>
      </c>
      <c r="AU511" s="226" t="s">
        <v>87</v>
      </c>
      <c r="AV511" s="12" t="s">
        <v>87</v>
      </c>
      <c r="AW511" s="12" t="s">
        <v>41</v>
      </c>
      <c r="AX511" s="12" t="s">
        <v>78</v>
      </c>
      <c r="AY511" s="226" t="s">
        <v>168</v>
      </c>
    </row>
    <row r="512" spans="2:51" s="12" customFormat="1" ht="13.5">
      <c r="B512" s="215"/>
      <c r="C512" s="216"/>
      <c r="D512" s="205" t="s">
        <v>177</v>
      </c>
      <c r="E512" s="227" t="s">
        <v>22</v>
      </c>
      <c r="F512" s="228" t="s">
        <v>816</v>
      </c>
      <c r="G512" s="216"/>
      <c r="H512" s="229">
        <v>1.23</v>
      </c>
      <c r="I512" s="221"/>
      <c r="J512" s="216"/>
      <c r="K512" s="216"/>
      <c r="L512" s="222"/>
      <c r="M512" s="223"/>
      <c r="N512" s="224"/>
      <c r="O512" s="224"/>
      <c r="P512" s="224"/>
      <c r="Q512" s="224"/>
      <c r="R512" s="224"/>
      <c r="S512" s="224"/>
      <c r="T512" s="225"/>
      <c r="AT512" s="226" t="s">
        <v>177</v>
      </c>
      <c r="AU512" s="226" t="s">
        <v>87</v>
      </c>
      <c r="AV512" s="12" t="s">
        <v>87</v>
      </c>
      <c r="AW512" s="12" t="s">
        <v>41</v>
      </c>
      <c r="AX512" s="12" t="s">
        <v>78</v>
      </c>
      <c r="AY512" s="226" t="s">
        <v>168</v>
      </c>
    </row>
    <row r="513" spans="2:65" s="11" customFormat="1" ht="13.5">
      <c r="B513" s="203"/>
      <c r="C513" s="204"/>
      <c r="D513" s="205" t="s">
        <v>177</v>
      </c>
      <c r="E513" s="206" t="s">
        <v>22</v>
      </c>
      <c r="F513" s="207" t="s">
        <v>817</v>
      </c>
      <c r="G513" s="204"/>
      <c r="H513" s="208" t="s">
        <v>22</v>
      </c>
      <c r="I513" s="209"/>
      <c r="J513" s="204"/>
      <c r="K513" s="204"/>
      <c r="L513" s="210"/>
      <c r="M513" s="211"/>
      <c r="N513" s="212"/>
      <c r="O513" s="212"/>
      <c r="P513" s="212"/>
      <c r="Q513" s="212"/>
      <c r="R513" s="212"/>
      <c r="S513" s="212"/>
      <c r="T513" s="213"/>
      <c r="AT513" s="214" t="s">
        <v>177</v>
      </c>
      <c r="AU513" s="214" t="s">
        <v>87</v>
      </c>
      <c r="AV513" s="11" t="s">
        <v>24</v>
      </c>
      <c r="AW513" s="11" t="s">
        <v>41</v>
      </c>
      <c r="AX513" s="11" t="s">
        <v>78</v>
      </c>
      <c r="AY513" s="214" t="s">
        <v>168</v>
      </c>
    </row>
    <row r="514" spans="2:65" s="12" customFormat="1" ht="13.5">
      <c r="B514" s="215"/>
      <c r="C514" s="216"/>
      <c r="D514" s="205" t="s">
        <v>177</v>
      </c>
      <c r="E514" s="227" t="s">
        <v>22</v>
      </c>
      <c r="F514" s="228" t="s">
        <v>818</v>
      </c>
      <c r="G514" s="216"/>
      <c r="H514" s="229">
        <v>293.51100000000002</v>
      </c>
      <c r="I514" s="221"/>
      <c r="J514" s="216"/>
      <c r="K514" s="216"/>
      <c r="L514" s="222"/>
      <c r="M514" s="223"/>
      <c r="N514" s="224"/>
      <c r="O514" s="224"/>
      <c r="P514" s="224"/>
      <c r="Q514" s="224"/>
      <c r="R514" s="224"/>
      <c r="S514" s="224"/>
      <c r="T514" s="225"/>
      <c r="AT514" s="226" t="s">
        <v>177</v>
      </c>
      <c r="AU514" s="226" t="s">
        <v>87</v>
      </c>
      <c r="AV514" s="12" t="s">
        <v>87</v>
      </c>
      <c r="AW514" s="12" t="s">
        <v>41</v>
      </c>
      <c r="AX514" s="12" t="s">
        <v>78</v>
      </c>
      <c r="AY514" s="226" t="s">
        <v>168</v>
      </c>
    </row>
    <row r="515" spans="2:65" s="12" customFormat="1" ht="13.5">
      <c r="B515" s="215"/>
      <c r="C515" s="216"/>
      <c r="D515" s="205" t="s">
        <v>177</v>
      </c>
      <c r="E515" s="227" t="s">
        <v>22</v>
      </c>
      <c r="F515" s="228" t="s">
        <v>819</v>
      </c>
      <c r="G515" s="216"/>
      <c r="H515" s="229">
        <v>28.872</v>
      </c>
      <c r="I515" s="221"/>
      <c r="J515" s="216"/>
      <c r="K515" s="216"/>
      <c r="L515" s="222"/>
      <c r="M515" s="223"/>
      <c r="N515" s="224"/>
      <c r="O515" s="224"/>
      <c r="P515" s="224"/>
      <c r="Q515" s="224"/>
      <c r="R515" s="224"/>
      <c r="S515" s="224"/>
      <c r="T515" s="225"/>
      <c r="AT515" s="226" t="s">
        <v>177</v>
      </c>
      <c r="AU515" s="226" t="s">
        <v>87</v>
      </c>
      <c r="AV515" s="12" t="s">
        <v>87</v>
      </c>
      <c r="AW515" s="12" t="s">
        <v>41</v>
      </c>
      <c r="AX515" s="12" t="s">
        <v>78</v>
      </c>
      <c r="AY515" s="226" t="s">
        <v>168</v>
      </c>
    </row>
    <row r="516" spans="2:65" s="11" customFormat="1" ht="13.5">
      <c r="B516" s="203"/>
      <c r="C516" s="204"/>
      <c r="D516" s="205" t="s">
        <v>177</v>
      </c>
      <c r="E516" s="206" t="s">
        <v>22</v>
      </c>
      <c r="F516" s="207" t="s">
        <v>820</v>
      </c>
      <c r="G516" s="204"/>
      <c r="H516" s="208" t="s">
        <v>22</v>
      </c>
      <c r="I516" s="209"/>
      <c r="J516" s="204"/>
      <c r="K516" s="204"/>
      <c r="L516" s="210"/>
      <c r="M516" s="211"/>
      <c r="N516" s="212"/>
      <c r="O516" s="212"/>
      <c r="P516" s="212"/>
      <c r="Q516" s="212"/>
      <c r="R516" s="212"/>
      <c r="S516" s="212"/>
      <c r="T516" s="213"/>
      <c r="AT516" s="214" t="s">
        <v>177</v>
      </c>
      <c r="AU516" s="214" t="s">
        <v>87</v>
      </c>
      <c r="AV516" s="11" t="s">
        <v>24</v>
      </c>
      <c r="AW516" s="11" t="s">
        <v>41</v>
      </c>
      <c r="AX516" s="11" t="s">
        <v>78</v>
      </c>
      <c r="AY516" s="214" t="s">
        <v>168</v>
      </c>
    </row>
    <row r="517" spans="2:65" s="12" customFormat="1" ht="13.5">
      <c r="B517" s="215"/>
      <c r="C517" s="216"/>
      <c r="D517" s="205" t="s">
        <v>177</v>
      </c>
      <c r="E517" s="227" t="s">
        <v>22</v>
      </c>
      <c r="F517" s="228" t="s">
        <v>821</v>
      </c>
      <c r="G517" s="216"/>
      <c r="H517" s="229">
        <v>96.566999999999993</v>
      </c>
      <c r="I517" s="221"/>
      <c r="J517" s="216"/>
      <c r="K517" s="216"/>
      <c r="L517" s="222"/>
      <c r="M517" s="223"/>
      <c r="N517" s="224"/>
      <c r="O517" s="224"/>
      <c r="P517" s="224"/>
      <c r="Q517" s="224"/>
      <c r="R517" s="224"/>
      <c r="S517" s="224"/>
      <c r="T517" s="225"/>
      <c r="AT517" s="226" t="s">
        <v>177</v>
      </c>
      <c r="AU517" s="226" t="s">
        <v>87</v>
      </c>
      <c r="AV517" s="12" t="s">
        <v>87</v>
      </c>
      <c r="AW517" s="12" t="s">
        <v>41</v>
      </c>
      <c r="AX517" s="12" t="s">
        <v>78</v>
      </c>
      <c r="AY517" s="226" t="s">
        <v>168</v>
      </c>
    </row>
    <row r="518" spans="2:65" s="12" customFormat="1" ht="13.5">
      <c r="B518" s="215"/>
      <c r="C518" s="216"/>
      <c r="D518" s="205" t="s">
        <v>177</v>
      </c>
      <c r="E518" s="227" t="s">
        <v>22</v>
      </c>
      <c r="F518" s="228" t="s">
        <v>822</v>
      </c>
      <c r="G518" s="216"/>
      <c r="H518" s="229">
        <v>4.0620000000000003</v>
      </c>
      <c r="I518" s="221"/>
      <c r="J518" s="216"/>
      <c r="K518" s="216"/>
      <c r="L518" s="222"/>
      <c r="M518" s="223"/>
      <c r="N518" s="224"/>
      <c r="O518" s="224"/>
      <c r="P518" s="224"/>
      <c r="Q518" s="224"/>
      <c r="R518" s="224"/>
      <c r="S518" s="224"/>
      <c r="T518" s="225"/>
      <c r="AT518" s="226" t="s">
        <v>177</v>
      </c>
      <c r="AU518" s="226" t="s">
        <v>87</v>
      </c>
      <c r="AV518" s="12" t="s">
        <v>87</v>
      </c>
      <c r="AW518" s="12" t="s">
        <v>41</v>
      </c>
      <c r="AX518" s="12" t="s">
        <v>78</v>
      </c>
      <c r="AY518" s="226" t="s">
        <v>168</v>
      </c>
    </row>
    <row r="519" spans="2:65" s="11" customFormat="1" ht="13.5">
      <c r="B519" s="203"/>
      <c r="C519" s="204"/>
      <c r="D519" s="205" t="s">
        <v>177</v>
      </c>
      <c r="E519" s="206" t="s">
        <v>22</v>
      </c>
      <c r="F519" s="207" t="s">
        <v>823</v>
      </c>
      <c r="G519" s="204"/>
      <c r="H519" s="208" t="s">
        <v>22</v>
      </c>
      <c r="I519" s="209"/>
      <c r="J519" s="204"/>
      <c r="K519" s="204"/>
      <c r="L519" s="210"/>
      <c r="M519" s="211"/>
      <c r="N519" s="212"/>
      <c r="O519" s="212"/>
      <c r="P519" s="212"/>
      <c r="Q519" s="212"/>
      <c r="R519" s="212"/>
      <c r="S519" s="212"/>
      <c r="T519" s="213"/>
      <c r="AT519" s="214" t="s">
        <v>177</v>
      </c>
      <c r="AU519" s="214" t="s">
        <v>87</v>
      </c>
      <c r="AV519" s="11" t="s">
        <v>24</v>
      </c>
      <c r="AW519" s="11" t="s">
        <v>41</v>
      </c>
      <c r="AX519" s="11" t="s">
        <v>78</v>
      </c>
      <c r="AY519" s="214" t="s">
        <v>168</v>
      </c>
    </row>
    <row r="520" spans="2:65" s="12" customFormat="1" ht="13.5">
      <c r="B520" s="215"/>
      <c r="C520" s="216"/>
      <c r="D520" s="205" t="s">
        <v>177</v>
      </c>
      <c r="E520" s="227" t="s">
        <v>22</v>
      </c>
      <c r="F520" s="228" t="s">
        <v>824</v>
      </c>
      <c r="G520" s="216"/>
      <c r="H520" s="229">
        <v>22.123000000000001</v>
      </c>
      <c r="I520" s="221"/>
      <c r="J520" s="216"/>
      <c r="K520" s="216"/>
      <c r="L520" s="222"/>
      <c r="M520" s="223"/>
      <c r="N520" s="224"/>
      <c r="O520" s="224"/>
      <c r="P520" s="224"/>
      <c r="Q520" s="224"/>
      <c r="R520" s="224"/>
      <c r="S520" s="224"/>
      <c r="T520" s="225"/>
      <c r="AT520" s="226" t="s">
        <v>177</v>
      </c>
      <c r="AU520" s="226" t="s">
        <v>87</v>
      </c>
      <c r="AV520" s="12" t="s">
        <v>87</v>
      </c>
      <c r="AW520" s="12" t="s">
        <v>41</v>
      </c>
      <c r="AX520" s="12" t="s">
        <v>78</v>
      </c>
      <c r="AY520" s="226" t="s">
        <v>168</v>
      </c>
    </row>
    <row r="521" spans="2:65" s="11" customFormat="1" ht="13.5">
      <c r="B521" s="203"/>
      <c r="C521" s="204"/>
      <c r="D521" s="205" t="s">
        <v>177</v>
      </c>
      <c r="E521" s="206" t="s">
        <v>22</v>
      </c>
      <c r="F521" s="207" t="s">
        <v>825</v>
      </c>
      <c r="G521" s="204"/>
      <c r="H521" s="208" t="s">
        <v>22</v>
      </c>
      <c r="I521" s="209"/>
      <c r="J521" s="204"/>
      <c r="K521" s="204"/>
      <c r="L521" s="210"/>
      <c r="M521" s="211"/>
      <c r="N521" s="212"/>
      <c r="O521" s="212"/>
      <c r="P521" s="212"/>
      <c r="Q521" s="212"/>
      <c r="R521" s="212"/>
      <c r="S521" s="212"/>
      <c r="T521" s="213"/>
      <c r="AT521" s="214" t="s">
        <v>177</v>
      </c>
      <c r="AU521" s="214" t="s">
        <v>87</v>
      </c>
      <c r="AV521" s="11" t="s">
        <v>24</v>
      </c>
      <c r="AW521" s="11" t="s">
        <v>41</v>
      </c>
      <c r="AX521" s="11" t="s">
        <v>78</v>
      </c>
      <c r="AY521" s="214" t="s">
        <v>168</v>
      </c>
    </row>
    <row r="522" spans="2:65" s="12" customFormat="1" ht="13.5">
      <c r="B522" s="215"/>
      <c r="C522" s="216"/>
      <c r="D522" s="205" t="s">
        <v>177</v>
      </c>
      <c r="E522" s="227" t="s">
        <v>22</v>
      </c>
      <c r="F522" s="228" t="s">
        <v>826</v>
      </c>
      <c r="G522" s="216"/>
      <c r="H522" s="229">
        <v>39.1</v>
      </c>
      <c r="I522" s="221"/>
      <c r="J522" s="216"/>
      <c r="K522" s="216"/>
      <c r="L522" s="222"/>
      <c r="M522" s="223"/>
      <c r="N522" s="224"/>
      <c r="O522" s="224"/>
      <c r="P522" s="224"/>
      <c r="Q522" s="224"/>
      <c r="R522" s="224"/>
      <c r="S522" s="224"/>
      <c r="T522" s="225"/>
      <c r="AT522" s="226" t="s">
        <v>177</v>
      </c>
      <c r="AU522" s="226" t="s">
        <v>87</v>
      </c>
      <c r="AV522" s="12" t="s">
        <v>87</v>
      </c>
      <c r="AW522" s="12" t="s">
        <v>41</v>
      </c>
      <c r="AX522" s="12" t="s">
        <v>78</v>
      </c>
      <c r="AY522" s="226" t="s">
        <v>168</v>
      </c>
    </row>
    <row r="523" spans="2:65" s="12" customFormat="1" ht="13.5">
      <c r="B523" s="215"/>
      <c r="C523" s="216"/>
      <c r="D523" s="205" t="s">
        <v>177</v>
      </c>
      <c r="E523" s="227" t="s">
        <v>22</v>
      </c>
      <c r="F523" s="228" t="s">
        <v>805</v>
      </c>
      <c r="G523" s="216"/>
      <c r="H523" s="229">
        <v>3.6240000000000001</v>
      </c>
      <c r="I523" s="221"/>
      <c r="J523" s="216"/>
      <c r="K523" s="216"/>
      <c r="L523" s="222"/>
      <c r="M523" s="223"/>
      <c r="N523" s="224"/>
      <c r="O523" s="224"/>
      <c r="P523" s="224"/>
      <c r="Q523" s="224"/>
      <c r="R523" s="224"/>
      <c r="S523" s="224"/>
      <c r="T523" s="225"/>
      <c r="AT523" s="226" t="s">
        <v>177</v>
      </c>
      <c r="AU523" s="226" t="s">
        <v>87</v>
      </c>
      <c r="AV523" s="12" t="s">
        <v>87</v>
      </c>
      <c r="AW523" s="12" t="s">
        <v>41</v>
      </c>
      <c r="AX523" s="12" t="s">
        <v>78</v>
      </c>
      <c r="AY523" s="226" t="s">
        <v>168</v>
      </c>
    </row>
    <row r="524" spans="2:65" s="11" customFormat="1" ht="13.5">
      <c r="B524" s="203"/>
      <c r="C524" s="204"/>
      <c r="D524" s="205" t="s">
        <v>177</v>
      </c>
      <c r="E524" s="206" t="s">
        <v>22</v>
      </c>
      <c r="F524" s="207" t="s">
        <v>827</v>
      </c>
      <c r="G524" s="204"/>
      <c r="H524" s="208" t="s">
        <v>22</v>
      </c>
      <c r="I524" s="209"/>
      <c r="J524" s="204"/>
      <c r="K524" s="204"/>
      <c r="L524" s="210"/>
      <c r="M524" s="211"/>
      <c r="N524" s="212"/>
      <c r="O524" s="212"/>
      <c r="P524" s="212"/>
      <c r="Q524" s="212"/>
      <c r="R524" s="212"/>
      <c r="S524" s="212"/>
      <c r="T524" s="213"/>
      <c r="AT524" s="214" t="s">
        <v>177</v>
      </c>
      <c r="AU524" s="214" t="s">
        <v>87</v>
      </c>
      <c r="AV524" s="11" t="s">
        <v>24</v>
      </c>
      <c r="AW524" s="11" t="s">
        <v>41</v>
      </c>
      <c r="AX524" s="11" t="s">
        <v>78</v>
      </c>
      <c r="AY524" s="214" t="s">
        <v>168</v>
      </c>
    </row>
    <row r="525" spans="2:65" s="12" customFormat="1" ht="13.5">
      <c r="B525" s="215"/>
      <c r="C525" s="216"/>
      <c r="D525" s="205" t="s">
        <v>177</v>
      </c>
      <c r="E525" s="227" t="s">
        <v>22</v>
      </c>
      <c r="F525" s="228" t="s">
        <v>828</v>
      </c>
      <c r="G525" s="216"/>
      <c r="H525" s="229">
        <v>41.978000000000002</v>
      </c>
      <c r="I525" s="221"/>
      <c r="J525" s="216"/>
      <c r="K525" s="216"/>
      <c r="L525" s="222"/>
      <c r="M525" s="223"/>
      <c r="N525" s="224"/>
      <c r="O525" s="224"/>
      <c r="P525" s="224"/>
      <c r="Q525" s="224"/>
      <c r="R525" s="224"/>
      <c r="S525" s="224"/>
      <c r="T525" s="225"/>
      <c r="AT525" s="226" t="s">
        <v>177</v>
      </c>
      <c r="AU525" s="226" t="s">
        <v>87</v>
      </c>
      <c r="AV525" s="12" t="s">
        <v>87</v>
      </c>
      <c r="AW525" s="12" t="s">
        <v>41</v>
      </c>
      <c r="AX525" s="12" t="s">
        <v>78</v>
      </c>
      <c r="AY525" s="226" t="s">
        <v>168</v>
      </c>
    </row>
    <row r="526" spans="2:65" s="11" customFormat="1" ht="13.5">
      <c r="B526" s="203"/>
      <c r="C526" s="204"/>
      <c r="D526" s="205" t="s">
        <v>177</v>
      </c>
      <c r="E526" s="206" t="s">
        <v>22</v>
      </c>
      <c r="F526" s="207" t="s">
        <v>829</v>
      </c>
      <c r="G526" s="204"/>
      <c r="H526" s="208" t="s">
        <v>22</v>
      </c>
      <c r="I526" s="209"/>
      <c r="J526" s="204"/>
      <c r="K526" s="204"/>
      <c r="L526" s="210"/>
      <c r="M526" s="211"/>
      <c r="N526" s="212"/>
      <c r="O526" s="212"/>
      <c r="P526" s="212"/>
      <c r="Q526" s="212"/>
      <c r="R526" s="212"/>
      <c r="S526" s="212"/>
      <c r="T526" s="213"/>
      <c r="AT526" s="214" t="s">
        <v>177</v>
      </c>
      <c r="AU526" s="214" t="s">
        <v>87</v>
      </c>
      <c r="AV526" s="11" t="s">
        <v>24</v>
      </c>
      <c r="AW526" s="11" t="s">
        <v>41</v>
      </c>
      <c r="AX526" s="11" t="s">
        <v>78</v>
      </c>
      <c r="AY526" s="214" t="s">
        <v>168</v>
      </c>
    </row>
    <row r="527" spans="2:65" s="12" customFormat="1" ht="13.5">
      <c r="B527" s="215"/>
      <c r="C527" s="216"/>
      <c r="D527" s="217" t="s">
        <v>177</v>
      </c>
      <c r="E527" s="218" t="s">
        <v>22</v>
      </c>
      <c r="F527" s="219" t="s">
        <v>830</v>
      </c>
      <c r="G527" s="216"/>
      <c r="H527" s="220">
        <v>-111.88</v>
      </c>
      <c r="I527" s="221"/>
      <c r="J527" s="216"/>
      <c r="K527" s="216"/>
      <c r="L527" s="222"/>
      <c r="M527" s="223"/>
      <c r="N527" s="224"/>
      <c r="O527" s="224"/>
      <c r="P527" s="224"/>
      <c r="Q527" s="224"/>
      <c r="R527" s="224"/>
      <c r="S527" s="224"/>
      <c r="T527" s="225"/>
      <c r="AT527" s="226" t="s">
        <v>177</v>
      </c>
      <c r="AU527" s="226" t="s">
        <v>87</v>
      </c>
      <c r="AV527" s="12" t="s">
        <v>87</v>
      </c>
      <c r="AW527" s="12" t="s">
        <v>41</v>
      </c>
      <c r="AX527" s="12" t="s">
        <v>78</v>
      </c>
      <c r="AY527" s="226" t="s">
        <v>168</v>
      </c>
    </row>
    <row r="528" spans="2:65" s="1" customFormat="1" ht="31.5" customHeight="1">
      <c r="B528" s="39"/>
      <c r="C528" s="191" t="s">
        <v>831</v>
      </c>
      <c r="D528" s="191" t="s">
        <v>170</v>
      </c>
      <c r="E528" s="192" t="s">
        <v>832</v>
      </c>
      <c r="F528" s="193" t="s">
        <v>833</v>
      </c>
      <c r="G528" s="194" t="s">
        <v>173</v>
      </c>
      <c r="H528" s="195">
        <v>435.79199999999997</v>
      </c>
      <c r="I528" s="196"/>
      <c r="J528" s="197">
        <f>ROUND(I528*H528,2)</f>
        <v>0</v>
      </c>
      <c r="K528" s="193" t="s">
        <v>174</v>
      </c>
      <c r="L528" s="59"/>
      <c r="M528" s="198" t="s">
        <v>22</v>
      </c>
      <c r="N528" s="199" t="s">
        <v>49</v>
      </c>
      <c r="O528" s="40"/>
      <c r="P528" s="200">
        <f>O528*H528</f>
        <v>0</v>
      </c>
      <c r="Q528" s="200">
        <v>1.8380000000000001E-2</v>
      </c>
      <c r="R528" s="200">
        <f>Q528*H528</f>
        <v>8.0098569600000005</v>
      </c>
      <c r="S528" s="200">
        <v>0</v>
      </c>
      <c r="T528" s="201">
        <f>S528*H528</f>
        <v>0</v>
      </c>
      <c r="AR528" s="22" t="s">
        <v>175</v>
      </c>
      <c r="AT528" s="22" t="s">
        <v>170</v>
      </c>
      <c r="AU528" s="22" t="s">
        <v>87</v>
      </c>
      <c r="AY528" s="22" t="s">
        <v>168</v>
      </c>
      <c r="BE528" s="202">
        <f>IF(N528="základní",J528,0)</f>
        <v>0</v>
      </c>
      <c r="BF528" s="202">
        <f>IF(N528="snížená",J528,0)</f>
        <v>0</v>
      </c>
      <c r="BG528" s="202">
        <f>IF(N528="zákl. přenesená",J528,0)</f>
        <v>0</v>
      </c>
      <c r="BH528" s="202">
        <f>IF(N528="sníž. přenesená",J528,0)</f>
        <v>0</v>
      </c>
      <c r="BI528" s="202">
        <f>IF(N528="nulová",J528,0)</f>
        <v>0</v>
      </c>
      <c r="BJ528" s="22" t="s">
        <v>24</v>
      </c>
      <c r="BK528" s="202">
        <f>ROUND(I528*H528,2)</f>
        <v>0</v>
      </c>
      <c r="BL528" s="22" t="s">
        <v>175</v>
      </c>
      <c r="BM528" s="22" t="s">
        <v>834</v>
      </c>
    </row>
    <row r="529" spans="2:65" s="11" customFormat="1" ht="13.5">
      <c r="B529" s="203"/>
      <c r="C529" s="204"/>
      <c r="D529" s="205" t="s">
        <v>177</v>
      </c>
      <c r="E529" s="206" t="s">
        <v>22</v>
      </c>
      <c r="F529" s="207" t="s">
        <v>283</v>
      </c>
      <c r="G529" s="204"/>
      <c r="H529" s="208" t="s">
        <v>22</v>
      </c>
      <c r="I529" s="209"/>
      <c r="J529" s="204"/>
      <c r="K529" s="204"/>
      <c r="L529" s="210"/>
      <c r="M529" s="211"/>
      <c r="N529" s="212"/>
      <c r="O529" s="212"/>
      <c r="P529" s="212"/>
      <c r="Q529" s="212"/>
      <c r="R529" s="212"/>
      <c r="S529" s="212"/>
      <c r="T529" s="213"/>
      <c r="AT529" s="214" t="s">
        <v>177</v>
      </c>
      <c r="AU529" s="214" t="s">
        <v>87</v>
      </c>
      <c r="AV529" s="11" t="s">
        <v>24</v>
      </c>
      <c r="AW529" s="11" t="s">
        <v>41</v>
      </c>
      <c r="AX529" s="11" t="s">
        <v>78</v>
      </c>
      <c r="AY529" s="214" t="s">
        <v>168</v>
      </c>
    </row>
    <row r="530" spans="2:65" s="12" customFormat="1" ht="13.5">
      <c r="B530" s="215"/>
      <c r="C530" s="216"/>
      <c r="D530" s="205" t="s">
        <v>177</v>
      </c>
      <c r="E530" s="227" t="s">
        <v>22</v>
      </c>
      <c r="F530" s="228" t="s">
        <v>835</v>
      </c>
      <c r="G530" s="216"/>
      <c r="H530" s="229">
        <v>108.864</v>
      </c>
      <c r="I530" s="221"/>
      <c r="J530" s="216"/>
      <c r="K530" s="216"/>
      <c r="L530" s="222"/>
      <c r="M530" s="223"/>
      <c r="N530" s="224"/>
      <c r="O530" s="224"/>
      <c r="P530" s="224"/>
      <c r="Q530" s="224"/>
      <c r="R530" s="224"/>
      <c r="S530" s="224"/>
      <c r="T530" s="225"/>
      <c r="AT530" s="226" t="s">
        <v>177</v>
      </c>
      <c r="AU530" s="226" t="s">
        <v>87</v>
      </c>
      <c r="AV530" s="12" t="s">
        <v>87</v>
      </c>
      <c r="AW530" s="12" t="s">
        <v>41</v>
      </c>
      <c r="AX530" s="12" t="s">
        <v>78</v>
      </c>
      <c r="AY530" s="226" t="s">
        <v>168</v>
      </c>
    </row>
    <row r="531" spans="2:65" s="12" customFormat="1" ht="13.5">
      <c r="B531" s="215"/>
      <c r="C531" s="216"/>
      <c r="D531" s="205" t="s">
        <v>177</v>
      </c>
      <c r="E531" s="227" t="s">
        <v>22</v>
      </c>
      <c r="F531" s="228" t="s">
        <v>836</v>
      </c>
      <c r="G531" s="216"/>
      <c r="H531" s="229">
        <v>34.049999999999997</v>
      </c>
      <c r="I531" s="221"/>
      <c r="J531" s="216"/>
      <c r="K531" s="216"/>
      <c r="L531" s="222"/>
      <c r="M531" s="223"/>
      <c r="N531" s="224"/>
      <c r="O531" s="224"/>
      <c r="P531" s="224"/>
      <c r="Q531" s="224"/>
      <c r="R531" s="224"/>
      <c r="S531" s="224"/>
      <c r="T531" s="225"/>
      <c r="AT531" s="226" t="s">
        <v>177</v>
      </c>
      <c r="AU531" s="226" t="s">
        <v>87</v>
      </c>
      <c r="AV531" s="12" t="s">
        <v>87</v>
      </c>
      <c r="AW531" s="12" t="s">
        <v>41</v>
      </c>
      <c r="AX531" s="12" t="s">
        <v>78</v>
      </c>
      <c r="AY531" s="226" t="s">
        <v>168</v>
      </c>
    </row>
    <row r="532" spans="2:65" s="11" customFormat="1" ht="13.5">
      <c r="B532" s="203"/>
      <c r="C532" s="204"/>
      <c r="D532" s="205" t="s">
        <v>177</v>
      </c>
      <c r="E532" s="206" t="s">
        <v>22</v>
      </c>
      <c r="F532" s="207" t="s">
        <v>292</v>
      </c>
      <c r="G532" s="204"/>
      <c r="H532" s="208" t="s">
        <v>22</v>
      </c>
      <c r="I532" s="209"/>
      <c r="J532" s="204"/>
      <c r="K532" s="204"/>
      <c r="L532" s="210"/>
      <c r="M532" s="211"/>
      <c r="N532" s="212"/>
      <c r="O532" s="212"/>
      <c r="P532" s="212"/>
      <c r="Q532" s="212"/>
      <c r="R532" s="212"/>
      <c r="S532" s="212"/>
      <c r="T532" s="213"/>
      <c r="AT532" s="214" t="s">
        <v>177</v>
      </c>
      <c r="AU532" s="214" t="s">
        <v>87</v>
      </c>
      <c r="AV532" s="11" t="s">
        <v>24</v>
      </c>
      <c r="AW532" s="11" t="s">
        <v>41</v>
      </c>
      <c r="AX532" s="11" t="s">
        <v>78</v>
      </c>
      <c r="AY532" s="214" t="s">
        <v>168</v>
      </c>
    </row>
    <row r="533" spans="2:65" s="12" customFormat="1" ht="13.5">
      <c r="B533" s="215"/>
      <c r="C533" s="216"/>
      <c r="D533" s="205" t="s">
        <v>177</v>
      </c>
      <c r="E533" s="227" t="s">
        <v>22</v>
      </c>
      <c r="F533" s="228" t="s">
        <v>837</v>
      </c>
      <c r="G533" s="216"/>
      <c r="H533" s="229">
        <v>141.04400000000001</v>
      </c>
      <c r="I533" s="221"/>
      <c r="J533" s="216"/>
      <c r="K533" s="216"/>
      <c r="L533" s="222"/>
      <c r="M533" s="223"/>
      <c r="N533" s="224"/>
      <c r="O533" s="224"/>
      <c r="P533" s="224"/>
      <c r="Q533" s="224"/>
      <c r="R533" s="224"/>
      <c r="S533" s="224"/>
      <c r="T533" s="225"/>
      <c r="AT533" s="226" t="s">
        <v>177</v>
      </c>
      <c r="AU533" s="226" t="s">
        <v>87</v>
      </c>
      <c r="AV533" s="12" t="s">
        <v>87</v>
      </c>
      <c r="AW533" s="12" t="s">
        <v>41</v>
      </c>
      <c r="AX533" s="12" t="s">
        <v>78</v>
      </c>
      <c r="AY533" s="226" t="s">
        <v>168</v>
      </c>
    </row>
    <row r="534" spans="2:65" s="12" customFormat="1" ht="13.5">
      <c r="B534" s="215"/>
      <c r="C534" s="216"/>
      <c r="D534" s="205" t="s">
        <v>177</v>
      </c>
      <c r="E534" s="227" t="s">
        <v>22</v>
      </c>
      <c r="F534" s="228" t="s">
        <v>838</v>
      </c>
      <c r="G534" s="216"/>
      <c r="H534" s="229">
        <v>37.878</v>
      </c>
      <c r="I534" s="221"/>
      <c r="J534" s="216"/>
      <c r="K534" s="216"/>
      <c r="L534" s="222"/>
      <c r="M534" s="223"/>
      <c r="N534" s="224"/>
      <c r="O534" s="224"/>
      <c r="P534" s="224"/>
      <c r="Q534" s="224"/>
      <c r="R534" s="224"/>
      <c r="S534" s="224"/>
      <c r="T534" s="225"/>
      <c r="AT534" s="226" t="s">
        <v>177</v>
      </c>
      <c r="AU534" s="226" t="s">
        <v>87</v>
      </c>
      <c r="AV534" s="12" t="s">
        <v>87</v>
      </c>
      <c r="AW534" s="12" t="s">
        <v>41</v>
      </c>
      <c r="AX534" s="12" t="s">
        <v>78</v>
      </c>
      <c r="AY534" s="226" t="s">
        <v>168</v>
      </c>
    </row>
    <row r="535" spans="2:65" s="11" customFormat="1" ht="13.5">
      <c r="B535" s="203"/>
      <c r="C535" s="204"/>
      <c r="D535" s="205" t="s">
        <v>177</v>
      </c>
      <c r="E535" s="206" t="s">
        <v>22</v>
      </c>
      <c r="F535" s="207" t="s">
        <v>310</v>
      </c>
      <c r="G535" s="204"/>
      <c r="H535" s="208" t="s">
        <v>22</v>
      </c>
      <c r="I535" s="209"/>
      <c r="J535" s="204"/>
      <c r="K535" s="204"/>
      <c r="L535" s="210"/>
      <c r="M535" s="211"/>
      <c r="N535" s="212"/>
      <c r="O535" s="212"/>
      <c r="P535" s="212"/>
      <c r="Q535" s="212"/>
      <c r="R535" s="212"/>
      <c r="S535" s="212"/>
      <c r="T535" s="213"/>
      <c r="AT535" s="214" t="s">
        <v>177</v>
      </c>
      <c r="AU535" s="214" t="s">
        <v>87</v>
      </c>
      <c r="AV535" s="11" t="s">
        <v>24</v>
      </c>
      <c r="AW535" s="11" t="s">
        <v>41</v>
      </c>
      <c r="AX535" s="11" t="s">
        <v>78</v>
      </c>
      <c r="AY535" s="214" t="s">
        <v>168</v>
      </c>
    </row>
    <row r="536" spans="2:65" s="12" customFormat="1" ht="13.5">
      <c r="B536" s="215"/>
      <c r="C536" s="216"/>
      <c r="D536" s="205" t="s">
        <v>177</v>
      </c>
      <c r="E536" s="227" t="s">
        <v>22</v>
      </c>
      <c r="F536" s="228" t="s">
        <v>839</v>
      </c>
      <c r="G536" s="216"/>
      <c r="H536" s="229">
        <v>108.965</v>
      </c>
      <c r="I536" s="221"/>
      <c r="J536" s="216"/>
      <c r="K536" s="216"/>
      <c r="L536" s="222"/>
      <c r="M536" s="223"/>
      <c r="N536" s="224"/>
      <c r="O536" s="224"/>
      <c r="P536" s="224"/>
      <c r="Q536" s="224"/>
      <c r="R536" s="224"/>
      <c r="S536" s="224"/>
      <c r="T536" s="225"/>
      <c r="AT536" s="226" t="s">
        <v>177</v>
      </c>
      <c r="AU536" s="226" t="s">
        <v>87</v>
      </c>
      <c r="AV536" s="12" t="s">
        <v>87</v>
      </c>
      <c r="AW536" s="12" t="s">
        <v>41</v>
      </c>
      <c r="AX536" s="12" t="s">
        <v>78</v>
      </c>
      <c r="AY536" s="226" t="s">
        <v>168</v>
      </c>
    </row>
    <row r="537" spans="2:65" s="12" customFormat="1" ht="13.5">
      <c r="B537" s="215"/>
      <c r="C537" s="216"/>
      <c r="D537" s="217" t="s">
        <v>177</v>
      </c>
      <c r="E537" s="218" t="s">
        <v>22</v>
      </c>
      <c r="F537" s="219" t="s">
        <v>840</v>
      </c>
      <c r="G537" s="216"/>
      <c r="H537" s="220">
        <v>4.9909999999999997</v>
      </c>
      <c r="I537" s="221"/>
      <c r="J537" s="216"/>
      <c r="K537" s="216"/>
      <c r="L537" s="222"/>
      <c r="M537" s="223"/>
      <c r="N537" s="224"/>
      <c r="O537" s="224"/>
      <c r="P537" s="224"/>
      <c r="Q537" s="224"/>
      <c r="R537" s="224"/>
      <c r="S537" s="224"/>
      <c r="T537" s="225"/>
      <c r="AT537" s="226" t="s">
        <v>177</v>
      </c>
      <c r="AU537" s="226" t="s">
        <v>87</v>
      </c>
      <c r="AV537" s="12" t="s">
        <v>87</v>
      </c>
      <c r="AW537" s="12" t="s">
        <v>41</v>
      </c>
      <c r="AX537" s="12" t="s">
        <v>78</v>
      </c>
      <c r="AY537" s="226" t="s">
        <v>168</v>
      </c>
    </row>
    <row r="538" spans="2:65" s="1" customFormat="1" ht="22.5" customHeight="1">
      <c r="B538" s="39"/>
      <c r="C538" s="191" t="s">
        <v>30</v>
      </c>
      <c r="D538" s="191" t="s">
        <v>170</v>
      </c>
      <c r="E538" s="192" t="s">
        <v>841</v>
      </c>
      <c r="F538" s="193" t="s">
        <v>842</v>
      </c>
      <c r="G538" s="194" t="s">
        <v>433</v>
      </c>
      <c r="H538" s="195">
        <v>31.379000000000001</v>
      </c>
      <c r="I538" s="196"/>
      <c r="J538" s="197">
        <f>ROUND(I538*H538,2)</f>
        <v>0</v>
      </c>
      <c r="K538" s="193" t="s">
        <v>174</v>
      </c>
      <c r="L538" s="59"/>
      <c r="M538" s="198" t="s">
        <v>22</v>
      </c>
      <c r="N538" s="199" t="s">
        <v>49</v>
      </c>
      <c r="O538" s="40"/>
      <c r="P538" s="200">
        <f>O538*H538</f>
        <v>0</v>
      </c>
      <c r="Q538" s="200">
        <v>1.5E-3</v>
      </c>
      <c r="R538" s="200">
        <f>Q538*H538</f>
        <v>4.7068500000000006E-2</v>
      </c>
      <c r="S538" s="200">
        <v>0</v>
      </c>
      <c r="T538" s="201">
        <f>S538*H538</f>
        <v>0</v>
      </c>
      <c r="AR538" s="22" t="s">
        <v>175</v>
      </c>
      <c r="AT538" s="22" t="s">
        <v>170</v>
      </c>
      <c r="AU538" s="22" t="s">
        <v>87</v>
      </c>
      <c r="AY538" s="22" t="s">
        <v>168</v>
      </c>
      <c r="BE538" s="202">
        <f>IF(N538="základní",J538,0)</f>
        <v>0</v>
      </c>
      <c r="BF538" s="202">
        <f>IF(N538="snížená",J538,0)</f>
        <v>0</v>
      </c>
      <c r="BG538" s="202">
        <f>IF(N538="zákl. přenesená",J538,0)</f>
        <v>0</v>
      </c>
      <c r="BH538" s="202">
        <f>IF(N538="sníž. přenesená",J538,0)</f>
        <v>0</v>
      </c>
      <c r="BI538" s="202">
        <f>IF(N538="nulová",J538,0)</f>
        <v>0</v>
      </c>
      <c r="BJ538" s="22" t="s">
        <v>24</v>
      </c>
      <c r="BK538" s="202">
        <f>ROUND(I538*H538,2)</f>
        <v>0</v>
      </c>
      <c r="BL538" s="22" t="s">
        <v>175</v>
      </c>
      <c r="BM538" s="22" t="s">
        <v>843</v>
      </c>
    </row>
    <row r="539" spans="2:65" s="12" customFormat="1" ht="13.5">
      <c r="B539" s="215"/>
      <c r="C539" s="216"/>
      <c r="D539" s="217" t="s">
        <v>177</v>
      </c>
      <c r="E539" s="218" t="s">
        <v>22</v>
      </c>
      <c r="F539" s="219" t="s">
        <v>844</v>
      </c>
      <c r="G539" s="216"/>
      <c r="H539" s="220">
        <v>31.379000000000001</v>
      </c>
      <c r="I539" s="221"/>
      <c r="J539" s="216"/>
      <c r="K539" s="216"/>
      <c r="L539" s="222"/>
      <c r="M539" s="223"/>
      <c r="N539" s="224"/>
      <c r="O539" s="224"/>
      <c r="P539" s="224"/>
      <c r="Q539" s="224"/>
      <c r="R539" s="224"/>
      <c r="S539" s="224"/>
      <c r="T539" s="225"/>
      <c r="AT539" s="226" t="s">
        <v>177</v>
      </c>
      <c r="AU539" s="226" t="s">
        <v>87</v>
      </c>
      <c r="AV539" s="12" t="s">
        <v>87</v>
      </c>
      <c r="AW539" s="12" t="s">
        <v>41</v>
      </c>
      <c r="AX539" s="12" t="s">
        <v>78</v>
      </c>
      <c r="AY539" s="226" t="s">
        <v>168</v>
      </c>
    </row>
    <row r="540" spans="2:65" s="1" customFormat="1" ht="22.5" customHeight="1">
      <c r="B540" s="39"/>
      <c r="C540" s="191" t="s">
        <v>845</v>
      </c>
      <c r="D540" s="191" t="s">
        <v>170</v>
      </c>
      <c r="E540" s="192" t="s">
        <v>846</v>
      </c>
      <c r="F540" s="193" t="s">
        <v>847</v>
      </c>
      <c r="G540" s="194" t="s">
        <v>173</v>
      </c>
      <c r="H540" s="195">
        <v>100.619</v>
      </c>
      <c r="I540" s="196"/>
      <c r="J540" s="197">
        <f>ROUND(I540*H540,2)</f>
        <v>0</v>
      </c>
      <c r="K540" s="193" t="s">
        <v>174</v>
      </c>
      <c r="L540" s="59"/>
      <c r="M540" s="198" t="s">
        <v>22</v>
      </c>
      <c r="N540" s="199" t="s">
        <v>49</v>
      </c>
      <c r="O540" s="40"/>
      <c r="P540" s="200">
        <f>O540*H540</f>
        <v>0</v>
      </c>
      <c r="Q540" s="200">
        <v>2.4000000000000001E-4</v>
      </c>
      <c r="R540" s="200">
        <f>Q540*H540</f>
        <v>2.4148559999999999E-2</v>
      </c>
      <c r="S540" s="200">
        <v>0</v>
      </c>
      <c r="T540" s="201">
        <f>S540*H540</f>
        <v>0</v>
      </c>
      <c r="AR540" s="22" t="s">
        <v>175</v>
      </c>
      <c r="AT540" s="22" t="s">
        <v>170</v>
      </c>
      <c r="AU540" s="22" t="s">
        <v>87</v>
      </c>
      <c r="AY540" s="22" t="s">
        <v>168</v>
      </c>
      <c r="BE540" s="202">
        <f>IF(N540="základní",J540,0)</f>
        <v>0</v>
      </c>
      <c r="BF540" s="202">
        <f>IF(N540="snížená",J540,0)</f>
        <v>0</v>
      </c>
      <c r="BG540" s="202">
        <f>IF(N540="zákl. přenesená",J540,0)</f>
        <v>0</v>
      </c>
      <c r="BH540" s="202">
        <f>IF(N540="sníž. přenesená",J540,0)</f>
        <v>0</v>
      </c>
      <c r="BI540" s="202">
        <f>IF(N540="nulová",J540,0)</f>
        <v>0</v>
      </c>
      <c r="BJ540" s="22" t="s">
        <v>24</v>
      </c>
      <c r="BK540" s="202">
        <f>ROUND(I540*H540,2)</f>
        <v>0</v>
      </c>
      <c r="BL540" s="22" t="s">
        <v>175</v>
      </c>
      <c r="BM540" s="22" t="s">
        <v>848</v>
      </c>
    </row>
    <row r="541" spans="2:65" s="12" customFormat="1" ht="13.5">
      <c r="B541" s="215"/>
      <c r="C541" s="216"/>
      <c r="D541" s="205" t="s">
        <v>177</v>
      </c>
      <c r="E541" s="227" t="s">
        <v>22</v>
      </c>
      <c r="F541" s="228" t="s">
        <v>849</v>
      </c>
      <c r="G541" s="216"/>
      <c r="H541" s="229">
        <v>32.494999999999997</v>
      </c>
      <c r="I541" s="221"/>
      <c r="J541" s="216"/>
      <c r="K541" s="216"/>
      <c r="L541" s="222"/>
      <c r="M541" s="223"/>
      <c r="N541" s="224"/>
      <c r="O541" s="224"/>
      <c r="P541" s="224"/>
      <c r="Q541" s="224"/>
      <c r="R541" s="224"/>
      <c r="S541" s="224"/>
      <c r="T541" s="225"/>
      <c r="AT541" s="226" t="s">
        <v>177</v>
      </c>
      <c r="AU541" s="226" t="s">
        <v>87</v>
      </c>
      <c r="AV541" s="12" t="s">
        <v>87</v>
      </c>
      <c r="AW541" s="12" t="s">
        <v>41</v>
      </c>
      <c r="AX541" s="12" t="s">
        <v>78</v>
      </c>
      <c r="AY541" s="226" t="s">
        <v>168</v>
      </c>
    </row>
    <row r="542" spans="2:65" s="12" customFormat="1" ht="13.5">
      <c r="B542" s="215"/>
      <c r="C542" s="216"/>
      <c r="D542" s="205" t="s">
        <v>177</v>
      </c>
      <c r="E542" s="227" t="s">
        <v>22</v>
      </c>
      <c r="F542" s="228" t="s">
        <v>850</v>
      </c>
      <c r="G542" s="216"/>
      <c r="H542" s="229">
        <v>36.987000000000002</v>
      </c>
      <c r="I542" s="221"/>
      <c r="J542" s="216"/>
      <c r="K542" s="216"/>
      <c r="L542" s="222"/>
      <c r="M542" s="223"/>
      <c r="N542" s="224"/>
      <c r="O542" s="224"/>
      <c r="P542" s="224"/>
      <c r="Q542" s="224"/>
      <c r="R542" s="224"/>
      <c r="S542" s="224"/>
      <c r="T542" s="225"/>
      <c r="AT542" s="226" t="s">
        <v>177</v>
      </c>
      <c r="AU542" s="226" t="s">
        <v>87</v>
      </c>
      <c r="AV542" s="12" t="s">
        <v>87</v>
      </c>
      <c r="AW542" s="12" t="s">
        <v>41</v>
      </c>
      <c r="AX542" s="12" t="s">
        <v>78</v>
      </c>
      <c r="AY542" s="226" t="s">
        <v>168</v>
      </c>
    </row>
    <row r="543" spans="2:65" s="12" customFormat="1" ht="13.5">
      <c r="B543" s="215"/>
      <c r="C543" s="216"/>
      <c r="D543" s="217" t="s">
        <v>177</v>
      </c>
      <c r="E543" s="218" t="s">
        <v>22</v>
      </c>
      <c r="F543" s="219" t="s">
        <v>851</v>
      </c>
      <c r="G543" s="216"/>
      <c r="H543" s="220">
        <v>31.137</v>
      </c>
      <c r="I543" s="221"/>
      <c r="J543" s="216"/>
      <c r="K543" s="216"/>
      <c r="L543" s="222"/>
      <c r="M543" s="223"/>
      <c r="N543" s="224"/>
      <c r="O543" s="224"/>
      <c r="P543" s="224"/>
      <c r="Q543" s="224"/>
      <c r="R543" s="224"/>
      <c r="S543" s="224"/>
      <c r="T543" s="225"/>
      <c r="AT543" s="226" t="s">
        <v>177</v>
      </c>
      <c r="AU543" s="226" t="s">
        <v>87</v>
      </c>
      <c r="AV543" s="12" t="s">
        <v>87</v>
      </c>
      <c r="AW543" s="12" t="s">
        <v>41</v>
      </c>
      <c r="AX543" s="12" t="s">
        <v>78</v>
      </c>
      <c r="AY543" s="226" t="s">
        <v>168</v>
      </c>
    </row>
    <row r="544" spans="2:65" s="1" customFormat="1" ht="31.5" customHeight="1">
      <c r="B544" s="39"/>
      <c r="C544" s="191" t="s">
        <v>852</v>
      </c>
      <c r="D544" s="191" t="s">
        <v>170</v>
      </c>
      <c r="E544" s="192" t="s">
        <v>853</v>
      </c>
      <c r="F544" s="193" t="s">
        <v>854</v>
      </c>
      <c r="G544" s="194" t="s">
        <v>433</v>
      </c>
      <c r="H544" s="195">
        <v>157.11000000000001</v>
      </c>
      <c r="I544" s="196"/>
      <c r="J544" s="197">
        <f>ROUND(I544*H544,2)</f>
        <v>0</v>
      </c>
      <c r="K544" s="193" t="s">
        <v>174</v>
      </c>
      <c r="L544" s="59"/>
      <c r="M544" s="198" t="s">
        <v>22</v>
      </c>
      <c r="N544" s="199" t="s">
        <v>49</v>
      </c>
      <c r="O544" s="40"/>
      <c r="P544" s="200">
        <f>O544*H544</f>
        <v>0</v>
      </c>
      <c r="Q544" s="200">
        <v>0</v>
      </c>
      <c r="R544" s="200">
        <f>Q544*H544</f>
        <v>0</v>
      </c>
      <c r="S544" s="200">
        <v>0</v>
      </c>
      <c r="T544" s="201">
        <f>S544*H544</f>
        <v>0</v>
      </c>
      <c r="AR544" s="22" t="s">
        <v>175</v>
      </c>
      <c r="AT544" s="22" t="s">
        <v>170</v>
      </c>
      <c r="AU544" s="22" t="s">
        <v>87</v>
      </c>
      <c r="AY544" s="22" t="s">
        <v>168</v>
      </c>
      <c r="BE544" s="202">
        <f>IF(N544="základní",J544,0)</f>
        <v>0</v>
      </c>
      <c r="BF544" s="202">
        <f>IF(N544="snížená",J544,0)</f>
        <v>0</v>
      </c>
      <c r="BG544" s="202">
        <f>IF(N544="zákl. přenesená",J544,0)</f>
        <v>0</v>
      </c>
      <c r="BH544" s="202">
        <f>IF(N544="sníž. přenesená",J544,0)</f>
        <v>0</v>
      </c>
      <c r="BI544" s="202">
        <f>IF(N544="nulová",J544,0)</f>
        <v>0</v>
      </c>
      <c r="BJ544" s="22" t="s">
        <v>24</v>
      </c>
      <c r="BK544" s="202">
        <f>ROUND(I544*H544,2)</f>
        <v>0</v>
      </c>
      <c r="BL544" s="22" t="s">
        <v>175</v>
      </c>
      <c r="BM544" s="22" t="s">
        <v>855</v>
      </c>
    </row>
    <row r="545" spans="2:65" s="11" customFormat="1" ht="13.5">
      <c r="B545" s="203"/>
      <c r="C545" s="204"/>
      <c r="D545" s="205" t="s">
        <v>177</v>
      </c>
      <c r="E545" s="206" t="s">
        <v>22</v>
      </c>
      <c r="F545" s="207" t="s">
        <v>856</v>
      </c>
      <c r="G545" s="204"/>
      <c r="H545" s="208" t="s">
        <v>22</v>
      </c>
      <c r="I545" s="209"/>
      <c r="J545" s="204"/>
      <c r="K545" s="204"/>
      <c r="L545" s="210"/>
      <c r="M545" s="211"/>
      <c r="N545" s="212"/>
      <c r="O545" s="212"/>
      <c r="P545" s="212"/>
      <c r="Q545" s="212"/>
      <c r="R545" s="212"/>
      <c r="S545" s="212"/>
      <c r="T545" s="213"/>
      <c r="AT545" s="214" t="s">
        <v>177</v>
      </c>
      <c r="AU545" s="214" t="s">
        <v>87</v>
      </c>
      <c r="AV545" s="11" t="s">
        <v>24</v>
      </c>
      <c r="AW545" s="11" t="s">
        <v>41</v>
      </c>
      <c r="AX545" s="11" t="s">
        <v>78</v>
      </c>
      <c r="AY545" s="214" t="s">
        <v>168</v>
      </c>
    </row>
    <row r="546" spans="2:65" s="12" customFormat="1" ht="13.5">
      <c r="B546" s="215"/>
      <c r="C546" s="216"/>
      <c r="D546" s="217" t="s">
        <v>177</v>
      </c>
      <c r="E546" s="218" t="s">
        <v>22</v>
      </c>
      <c r="F546" s="219" t="s">
        <v>857</v>
      </c>
      <c r="G546" s="216"/>
      <c r="H546" s="220">
        <v>157.11000000000001</v>
      </c>
      <c r="I546" s="221"/>
      <c r="J546" s="216"/>
      <c r="K546" s="216"/>
      <c r="L546" s="222"/>
      <c r="M546" s="223"/>
      <c r="N546" s="224"/>
      <c r="O546" s="224"/>
      <c r="P546" s="224"/>
      <c r="Q546" s="224"/>
      <c r="R546" s="224"/>
      <c r="S546" s="224"/>
      <c r="T546" s="225"/>
      <c r="AT546" s="226" t="s">
        <v>177</v>
      </c>
      <c r="AU546" s="226" t="s">
        <v>87</v>
      </c>
      <c r="AV546" s="12" t="s">
        <v>87</v>
      </c>
      <c r="AW546" s="12" t="s">
        <v>41</v>
      </c>
      <c r="AX546" s="12" t="s">
        <v>78</v>
      </c>
      <c r="AY546" s="226" t="s">
        <v>168</v>
      </c>
    </row>
    <row r="547" spans="2:65" s="1" customFormat="1" ht="31.5" customHeight="1">
      <c r="B547" s="39"/>
      <c r="C547" s="191" t="s">
        <v>858</v>
      </c>
      <c r="D547" s="191" t="s">
        <v>170</v>
      </c>
      <c r="E547" s="192" t="s">
        <v>859</v>
      </c>
      <c r="F547" s="193" t="s">
        <v>860</v>
      </c>
      <c r="G547" s="194" t="s">
        <v>173</v>
      </c>
      <c r="H547" s="195">
        <v>9.6120000000000001</v>
      </c>
      <c r="I547" s="196"/>
      <c r="J547" s="197">
        <f>ROUND(I547*H547,2)</f>
        <v>0</v>
      </c>
      <c r="K547" s="193" t="s">
        <v>174</v>
      </c>
      <c r="L547" s="59"/>
      <c r="M547" s="198" t="s">
        <v>22</v>
      </c>
      <c r="N547" s="199" t="s">
        <v>49</v>
      </c>
      <c r="O547" s="40"/>
      <c r="P547" s="200">
        <f>O547*H547</f>
        <v>0</v>
      </c>
      <c r="Q547" s="200">
        <v>7.4260000000000007E-2</v>
      </c>
      <c r="R547" s="200">
        <f>Q547*H547</f>
        <v>0.71378712000000011</v>
      </c>
      <c r="S547" s="200">
        <v>0</v>
      </c>
      <c r="T547" s="201">
        <f>S547*H547</f>
        <v>0</v>
      </c>
      <c r="AR547" s="22" t="s">
        <v>175</v>
      </c>
      <c r="AT547" s="22" t="s">
        <v>170</v>
      </c>
      <c r="AU547" s="22" t="s">
        <v>87</v>
      </c>
      <c r="AY547" s="22" t="s">
        <v>168</v>
      </c>
      <c r="BE547" s="202">
        <f>IF(N547="základní",J547,0)</f>
        <v>0</v>
      </c>
      <c r="BF547" s="202">
        <f>IF(N547="snížená",J547,0)</f>
        <v>0</v>
      </c>
      <c r="BG547" s="202">
        <f>IF(N547="zákl. přenesená",J547,0)</f>
        <v>0</v>
      </c>
      <c r="BH547" s="202">
        <f>IF(N547="sníž. přenesená",J547,0)</f>
        <v>0</v>
      </c>
      <c r="BI547" s="202">
        <f>IF(N547="nulová",J547,0)</f>
        <v>0</v>
      </c>
      <c r="BJ547" s="22" t="s">
        <v>24</v>
      </c>
      <c r="BK547" s="202">
        <f>ROUND(I547*H547,2)</f>
        <v>0</v>
      </c>
      <c r="BL547" s="22" t="s">
        <v>175</v>
      </c>
      <c r="BM547" s="22" t="s">
        <v>861</v>
      </c>
    </row>
    <row r="548" spans="2:65" s="11" customFormat="1" ht="13.5">
      <c r="B548" s="203"/>
      <c r="C548" s="204"/>
      <c r="D548" s="205" t="s">
        <v>177</v>
      </c>
      <c r="E548" s="206" t="s">
        <v>22</v>
      </c>
      <c r="F548" s="207" t="s">
        <v>862</v>
      </c>
      <c r="G548" s="204"/>
      <c r="H548" s="208" t="s">
        <v>22</v>
      </c>
      <c r="I548" s="209"/>
      <c r="J548" s="204"/>
      <c r="K548" s="204"/>
      <c r="L548" s="210"/>
      <c r="M548" s="211"/>
      <c r="N548" s="212"/>
      <c r="O548" s="212"/>
      <c r="P548" s="212"/>
      <c r="Q548" s="212"/>
      <c r="R548" s="212"/>
      <c r="S548" s="212"/>
      <c r="T548" s="213"/>
      <c r="AT548" s="214" t="s">
        <v>177</v>
      </c>
      <c r="AU548" s="214" t="s">
        <v>87</v>
      </c>
      <c r="AV548" s="11" t="s">
        <v>24</v>
      </c>
      <c r="AW548" s="11" t="s">
        <v>41</v>
      </c>
      <c r="AX548" s="11" t="s">
        <v>78</v>
      </c>
      <c r="AY548" s="214" t="s">
        <v>168</v>
      </c>
    </row>
    <row r="549" spans="2:65" s="12" customFormat="1" ht="13.5">
      <c r="B549" s="215"/>
      <c r="C549" s="216"/>
      <c r="D549" s="205" t="s">
        <v>177</v>
      </c>
      <c r="E549" s="227" t="s">
        <v>22</v>
      </c>
      <c r="F549" s="228" t="s">
        <v>863</v>
      </c>
      <c r="G549" s="216"/>
      <c r="H549" s="229">
        <v>9.6120000000000001</v>
      </c>
      <c r="I549" s="221"/>
      <c r="J549" s="216"/>
      <c r="K549" s="216"/>
      <c r="L549" s="222"/>
      <c r="M549" s="223"/>
      <c r="N549" s="224"/>
      <c r="O549" s="224"/>
      <c r="P549" s="224"/>
      <c r="Q549" s="224"/>
      <c r="R549" s="224"/>
      <c r="S549" s="224"/>
      <c r="T549" s="225"/>
      <c r="AT549" s="226" t="s">
        <v>177</v>
      </c>
      <c r="AU549" s="226" t="s">
        <v>87</v>
      </c>
      <c r="AV549" s="12" t="s">
        <v>87</v>
      </c>
      <c r="AW549" s="12" t="s">
        <v>41</v>
      </c>
      <c r="AX549" s="12" t="s">
        <v>78</v>
      </c>
      <c r="AY549" s="226" t="s">
        <v>168</v>
      </c>
    </row>
    <row r="550" spans="2:65" s="10" customFormat="1" ht="29.85" customHeight="1">
      <c r="B550" s="174"/>
      <c r="C550" s="175"/>
      <c r="D550" s="188" t="s">
        <v>77</v>
      </c>
      <c r="E550" s="189" t="s">
        <v>560</v>
      </c>
      <c r="F550" s="189" t="s">
        <v>864</v>
      </c>
      <c r="G550" s="175"/>
      <c r="H550" s="175"/>
      <c r="I550" s="178"/>
      <c r="J550" s="190">
        <f>BK550</f>
        <v>0</v>
      </c>
      <c r="K550" s="175"/>
      <c r="L550" s="180"/>
      <c r="M550" s="181"/>
      <c r="N550" s="182"/>
      <c r="O550" s="182"/>
      <c r="P550" s="183">
        <f>SUM(P551:P634)</f>
        <v>0</v>
      </c>
      <c r="Q550" s="182"/>
      <c r="R550" s="183">
        <f>SUM(R551:R634)</f>
        <v>28.210446969999996</v>
      </c>
      <c r="S550" s="182"/>
      <c r="T550" s="184">
        <f>SUM(T551:T634)</f>
        <v>0</v>
      </c>
      <c r="AR550" s="185" t="s">
        <v>24</v>
      </c>
      <c r="AT550" s="186" t="s">
        <v>77</v>
      </c>
      <c r="AU550" s="186" t="s">
        <v>24</v>
      </c>
      <c r="AY550" s="185" t="s">
        <v>168</v>
      </c>
      <c r="BK550" s="187">
        <f>SUM(BK551:BK634)</f>
        <v>0</v>
      </c>
    </row>
    <row r="551" spans="2:65" s="1" customFormat="1" ht="22.5" customHeight="1">
      <c r="B551" s="39"/>
      <c r="C551" s="191" t="s">
        <v>865</v>
      </c>
      <c r="D551" s="191" t="s">
        <v>170</v>
      </c>
      <c r="E551" s="192" t="s">
        <v>866</v>
      </c>
      <c r="F551" s="193" t="s">
        <v>867</v>
      </c>
      <c r="G551" s="194" t="s">
        <v>173</v>
      </c>
      <c r="H551" s="195">
        <v>1068.6610000000001</v>
      </c>
      <c r="I551" s="196"/>
      <c r="J551" s="197">
        <f>ROUND(I551*H551,2)</f>
        <v>0</v>
      </c>
      <c r="K551" s="193" t="s">
        <v>174</v>
      </c>
      <c r="L551" s="59"/>
      <c r="M551" s="198" t="s">
        <v>22</v>
      </c>
      <c r="N551" s="199" t="s">
        <v>49</v>
      </c>
      <c r="O551" s="40"/>
      <c r="P551" s="200">
        <f>O551*H551</f>
        <v>0</v>
      </c>
      <c r="Q551" s="200">
        <v>2.5999999999999998E-4</v>
      </c>
      <c r="R551" s="200">
        <f>Q551*H551</f>
        <v>0.27785186000000001</v>
      </c>
      <c r="S551" s="200">
        <v>0</v>
      </c>
      <c r="T551" s="201">
        <f>S551*H551</f>
        <v>0</v>
      </c>
      <c r="AR551" s="22" t="s">
        <v>175</v>
      </c>
      <c r="AT551" s="22" t="s">
        <v>170</v>
      </c>
      <c r="AU551" s="22" t="s">
        <v>87</v>
      </c>
      <c r="AY551" s="22" t="s">
        <v>168</v>
      </c>
      <c r="BE551" s="202">
        <f>IF(N551="základní",J551,0)</f>
        <v>0</v>
      </c>
      <c r="BF551" s="202">
        <f>IF(N551="snížená",J551,0)</f>
        <v>0</v>
      </c>
      <c r="BG551" s="202">
        <f>IF(N551="zákl. přenesená",J551,0)</f>
        <v>0</v>
      </c>
      <c r="BH551" s="202">
        <f>IF(N551="sníž. přenesená",J551,0)</f>
        <v>0</v>
      </c>
      <c r="BI551" s="202">
        <f>IF(N551="nulová",J551,0)</f>
        <v>0</v>
      </c>
      <c r="BJ551" s="22" t="s">
        <v>24</v>
      </c>
      <c r="BK551" s="202">
        <f>ROUND(I551*H551,2)</f>
        <v>0</v>
      </c>
      <c r="BL551" s="22" t="s">
        <v>175</v>
      </c>
      <c r="BM551" s="22" t="s">
        <v>868</v>
      </c>
    </row>
    <row r="552" spans="2:65" s="12" customFormat="1" ht="13.5">
      <c r="B552" s="215"/>
      <c r="C552" s="216"/>
      <c r="D552" s="217" t="s">
        <v>177</v>
      </c>
      <c r="E552" s="218" t="s">
        <v>22</v>
      </c>
      <c r="F552" s="219" t="s">
        <v>869</v>
      </c>
      <c r="G552" s="216"/>
      <c r="H552" s="220">
        <v>1068.6610000000001</v>
      </c>
      <c r="I552" s="221"/>
      <c r="J552" s="216"/>
      <c r="K552" s="216"/>
      <c r="L552" s="222"/>
      <c r="M552" s="223"/>
      <c r="N552" s="224"/>
      <c r="O552" s="224"/>
      <c r="P552" s="224"/>
      <c r="Q552" s="224"/>
      <c r="R552" s="224"/>
      <c r="S552" s="224"/>
      <c r="T552" s="225"/>
      <c r="AT552" s="226" t="s">
        <v>177</v>
      </c>
      <c r="AU552" s="226" t="s">
        <v>87</v>
      </c>
      <c r="AV552" s="12" t="s">
        <v>87</v>
      </c>
      <c r="AW552" s="12" t="s">
        <v>41</v>
      </c>
      <c r="AX552" s="12" t="s">
        <v>78</v>
      </c>
      <c r="AY552" s="226" t="s">
        <v>168</v>
      </c>
    </row>
    <row r="553" spans="2:65" s="1" customFormat="1" ht="31.5" customHeight="1">
      <c r="B553" s="39"/>
      <c r="C553" s="191" t="s">
        <v>870</v>
      </c>
      <c r="D553" s="191" t="s">
        <v>170</v>
      </c>
      <c r="E553" s="192" t="s">
        <v>871</v>
      </c>
      <c r="F553" s="193" t="s">
        <v>872</v>
      </c>
      <c r="G553" s="194" t="s">
        <v>173</v>
      </c>
      <c r="H553" s="195">
        <v>1068.6610000000001</v>
      </c>
      <c r="I553" s="196"/>
      <c r="J553" s="197">
        <f>ROUND(I553*H553,2)</f>
        <v>0</v>
      </c>
      <c r="K553" s="193" t="s">
        <v>174</v>
      </c>
      <c r="L553" s="59"/>
      <c r="M553" s="198" t="s">
        <v>22</v>
      </c>
      <c r="N553" s="199" t="s">
        <v>49</v>
      </c>
      <c r="O553" s="40"/>
      <c r="P553" s="200">
        <f>O553*H553</f>
        <v>0</v>
      </c>
      <c r="Q553" s="200">
        <v>4.8999999999999998E-3</v>
      </c>
      <c r="R553" s="200">
        <f>Q553*H553</f>
        <v>5.2364389000000005</v>
      </c>
      <c r="S553" s="200">
        <v>0</v>
      </c>
      <c r="T553" s="201">
        <f>S553*H553</f>
        <v>0</v>
      </c>
      <c r="AR553" s="22" t="s">
        <v>175</v>
      </c>
      <c r="AT553" s="22" t="s">
        <v>170</v>
      </c>
      <c r="AU553" s="22" t="s">
        <v>87</v>
      </c>
      <c r="AY553" s="22" t="s">
        <v>168</v>
      </c>
      <c r="BE553" s="202">
        <f>IF(N553="základní",J553,0)</f>
        <v>0</v>
      </c>
      <c r="BF553" s="202">
        <f>IF(N553="snížená",J553,0)</f>
        <v>0</v>
      </c>
      <c r="BG553" s="202">
        <f>IF(N553="zákl. přenesená",J553,0)</f>
        <v>0</v>
      </c>
      <c r="BH553" s="202">
        <f>IF(N553="sníž. přenesená",J553,0)</f>
        <v>0</v>
      </c>
      <c r="BI553" s="202">
        <f>IF(N553="nulová",J553,0)</f>
        <v>0</v>
      </c>
      <c r="BJ553" s="22" t="s">
        <v>24</v>
      </c>
      <c r="BK553" s="202">
        <f>ROUND(I553*H553,2)</f>
        <v>0</v>
      </c>
      <c r="BL553" s="22" t="s">
        <v>175</v>
      </c>
      <c r="BM553" s="22" t="s">
        <v>873</v>
      </c>
    </row>
    <row r="554" spans="2:65" s="1" customFormat="1" ht="22.5" customHeight="1">
      <c r="B554" s="39"/>
      <c r="C554" s="191" t="s">
        <v>874</v>
      </c>
      <c r="D554" s="191" t="s">
        <v>170</v>
      </c>
      <c r="E554" s="192" t="s">
        <v>875</v>
      </c>
      <c r="F554" s="193" t="s">
        <v>876</v>
      </c>
      <c r="G554" s="194" t="s">
        <v>433</v>
      </c>
      <c r="H554" s="195">
        <v>104.91500000000001</v>
      </c>
      <c r="I554" s="196"/>
      <c r="J554" s="197">
        <f>ROUND(I554*H554,2)</f>
        <v>0</v>
      </c>
      <c r="K554" s="193" t="s">
        <v>174</v>
      </c>
      <c r="L554" s="59"/>
      <c r="M554" s="198" t="s">
        <v>22</v>
      </c>
      <c r="N554" s="199" t="s">
        <v>49</v>
      </c>
      <c r="O554" s="40"/>
      <c r="P554" s="200">
        <f>O554*H554</f>
        <v>0</v>
      </c>
      <c r="Q554" s="200">
        <v>2.0000000000000002E-5</v>
      </c>
      <c r="R554" s="200">
        <f>Q554*H554</f>
        <v>2.0983000000000004E-3</v>
      </c>
      <c r="S554" s="200">
        <v>0</v>
      </c>
      <c r="T554" s="201">
        <f>S554*H554</f>
        <v>0</v>
      </c>
      <c r="AR554" s="22" t="s">
        <v>175</v>
      </c>
      <c r="AT554" s="22" t="s">
        <v>170</v>
      </c>
      <c r="AU554" s="22" t="s">
        <v>87</v>
      </c>
      <c r="AY554" s="22" t="s">
        <v>168</v>
      </c>
      <c r="BE554" s="202">
        <f>IF(N554="základní",J554,0)</f>
        <v>0</v>
      </c>
      <c r="BF554" s="202">
        <f>IF(N554="snížená",J554,0)</f>
        <v>0</v>
      </c>
      <c r="BG554" s="202">
        <f>IF(N554="zákl. přenesená",J554,0)</f>
        <v>0</v>
      </c>
      <c r="BH554" s="202">
        <f>IF(N554="sníž. přenesená",J554,0)</f>
        <v>0</v>
      </c>
      <c r="BI554" s="202">
        <f>IF(N554="nulová",J554,0)</f>
        <v>0</v>
      </c>
      <c r="BJ554" s="22" t="s">
        <v>24</v>
      </c>
      <c r="BK554" s="202">
        <f>ROUND(I554*H554,2)</f>
        <v>0</v>
      </c>
      <c r="BL554" s="22" t="s">
        <v>175</v>
      </c>
      <c r="BM554" s="22" t="s">
        <v>877</v>
      </c>
    </row>
    <row r="555" spans="2:65" s="12" customFormat="1" ht="13.5">
      <c r="B555" s="215"/>
      <c r="C555" s="216"/>
      <c r="D555" s="217" t="s">
        <v>177</v>
      </c>
      <c r="E555" s="218" t="s">
        <v>22</v>
      </c>
      <c r="F555" s="219" t="s">
        <v>878</v>
      </c>
      <c r="G555" s="216"/>
      <c r="H555" s="220">
        <v>104.91500000000001</v>
      </c>
      <c r="I555" s="221"/>
      <c r="J555" s="216"/>
      <c r="K555" s="216"/>
      <c r="L555" s="222"/>
      <c r="M555" s="223"/>
      <c r="N555" s="224"/>
      <c r="O555" s="224"/>
      <c r="P555" s="224"/>
      <c r="Q555" s="224"/>
      <c r="R555" s="224"/>
      <c r="S555" s="224"/>
      <c r="T555" s="225"/>
      <c r="AT555" s="226" t="s">
        <v>177</v>
      </c>
      <c r="AU555" s="226" t="s">
        <v>87</v>
      </c>
      <c r="AV555" s="12" t="s">
        <v>87</v>
      </c>
      <c r="AW555" s="12" t="s">
        <v>41</v>
      </c>
      <c r="AX555" s="12" t="s">
        <v>78</v>
      </c>
      <c r="AY555" s="226" t="s">
        <v>168</v>
      </c>
    </row>
    <row r="556" spans="2:65" s="1" customFormat="1" ht="31.5" customHeight="1">
      <c r="B556" s="39"/>
      <c r="C556" s="230" t="s">
        <v>879</v>
      </c>
      <c r="D556" s="230" t="s">
        <v>234</v>
      </c>
      <c r="E556" s="231" t="s">
        <v>880</v>
      </c>
      <c r="F556" s="232" t="s">
        <v>881</v>
      </c>
      <c r="G556" s="233" t="s">
        <v>433</v>
      </c>
      <c r="H556" s="234">
        <v>115.407</v>
      </c>
      <c r="I556" s="235"/>
      <c r="J556" s="236">
        <f>ROUND(I556*H556,2)</f>
        <v>0</v>
      </c>
      <c r="K556" s="232" t="s">
        <v>174</v>
      </c>
      <c r="L556" s="237"/>
      <c r="M556" s="238" t="s">
        <v>22</v>
      </c>
      <c r="N556" s="239" t="s">
        <v>49</v>
      </c>
      <c r="O556" s="40"/>
      <c r="P556" s="200">
        <f>O556*H556</f>
        <v>0</v>
      </c>
      <c r="Q556" s="200">
        <v>5.1999999999999995E-4</v>
      </c>
      <c r="R556" s="200">
        <f>Q556*H556</f>
        <v>6.0011639999999991E-2</v>
      </c>
      <c r="S556" s="200">
        <v>0</v>
      </c>
      <c r="T556" s="201">
        <f>S556*H556</f>
        <v>0</v>
      </c>
      <c r="AR556" s="22" t="s">
        <v>208</v>
      </c>
      <c r="AT556" s="22" t="s">
        <v>234</v>
      </c>
      <c r="AU556" s="22" t="s">
        <v>87</v>
      </c>
      <c r="AY556" s="22" t="s">
        <v>168</v>
      </c>
      <c r="BE556" s="202">
        <f>IF(N556="základní",J556,0)</f>
        <v>0</v>
      </c>
      <c r="BF556" s="202">
        <f>IF(N556="snížená",J556,0)</f>
        <v>0</v>
      </c>
      <c r="BG556" s="202">
        <f>IF(N556="zákl. přenesená",J556,0)</f>
        <v>0</v>
      </c>
      <c r="BH556" s="202">
        <f>IF(N556="sníž. přenesená",J556,0)</f>
        <v>0</v>
      </c>
      <c r="BI556" s="202">
        <f>IF(N556="nulová",J556,0)</f>
        <v>0</v>
      </c>
      <c r="BJ556" s="22" t="s">
        <v>24</v>
      </c>
      <c r="BK556" s="202">
        <f>ROUND(I556*H556,2)</f>
        <v>0</v>
      </c>
      <c r="BL556" s="22" t="s">
        <v>175</v>
      </c>
      <c r="BM556" s="22" t="s">
        <v>882</v>
      </c>
    </row>
    <row r="557" spans="2:65" s="12" customFormat="1" ht="13.5">
      <c r="B557" s="215"/>
      <c r="C557" s="216"/>
      <c r="D557" s="217" t="s">
        <v>177</v>
      </c>
      <c r="E557" s="216"/>
      <c r="F557" s="219" t="s">
        <v>883</v>
      </c>
      <c r="G557" s="216"/>
      <c r="H557" s="220">
        <v>115.407</v>
      </c>
      <c r="I557" s="221"/>
      <c r="J557" s="216"/>
      <c r="K557" s="216"/>
      <c r="L557" s="222"/>
      <c r="M557" s="223"/>
      <c r="N557" s="224"/>
      <c r="O557" s="224"/>
      <c r="P557" s="224"/>
      <c r="Q557" s="224"/>
      <c r="R557" s="224"/>
      <c r="S557" s="224"/>
      <c r="T557" s="225"/>
      <c r="AT557" s="226" t="s">
        <v>177</v>
      </c>
      <c r="AU557" s="226" t="s">
        <v>87</v>
      </c>
      <c r="AV557" s="12" t="s">
        <v>87</v>
      </c>
      <c r="AW557" s="12" t="s">
        <v>6</v>
      </c>
      <c r="AX557" s="12" t="s">
        <v>24</v>
      </c>
      <c r="AY557" s="226" t="s">
        <v>168</v>
      </c>
    </row>
    <row r="558" spans="2:65" s="1" customFormat="1" ht="22.5" customHeight="1">
      <c r="B558" s="39"/>
      <c r="C558" s="191" t="s">
        <v>884</v>
      </c>
      <c r="D558" s="191" t="s">
        <v>170</v>
      </c>
      <c r="E558" s="192" t="s">
        <v>885</v>
      </c>
      <c r="F558" s="193" t="s">
        <v>735</v>
      </c>
      <c r="G558" s="194" t="s">
        <v>433</v>
      </c>
      <c r="H558" s="195">
        <v>343.94</v>
      </c>
      <c r="I558" s="196"/>
      <c r="J558" s="197">
        <f>ROUND(I558*H558,2)</f>
        <v>0</v>
      </c>
      <c r="K558" s="193" t="s">
        <v>174</v>
      </c>
      <c r="L558" s="59"/>
      <c r="M558" s="198" t="s">
        <v>22</v>
      </c>
      <c r="N558" s="199" t="s">
        <v>49</v>
      </c>
      <c r="O558" s="40"/>
      <c r="P558" s="200">
        <f>O558*H558</f>
        <v>0</v>
      </c>
      <c r="Q558" s="200">
        <v>0</v>
      </c>
      <c r="R558" s="200">
        <f>Q558*H558</f>
        <v>0</v>
      </c>
      <c r="S558" s="200">
        <v>0</v>
      </c>
      <c r="T558" s="201">
        <f>S558*H558</f>
        <v>0</v>
      </c>
      <c r="AR558" s="22" t="s">
        <v>175</v>
      </c>
      <c r="AT558" s="22" t="s">
        <v>170</v>
      </c>
      <c r="AU558" s="22" t="s">
        <v>87</v>
      </c>
      <c r="AY558" s="22" t="s">
        <v>168</v>
      </c>
      <c r="BE558" s="202">
        <f>IF(N558="základní",J558,0)</f>
        <v>0</v>
      </c>
      <c r="BF558" s="202">
        <f>IF(N558="snížená",J558,0)</f>
        <v>0</v>
      </c>
      <c r="BG558" s="202">
        <f>IF(N558="zákl. přenesená",J558,0)</f>
        <v>0</v>
      </c>
      <c r="BH558" s="202">
        <f>IF(N558="sníž. přenesená",J558,0)</f>
        <v>0</v>
      </c>
      <c r="BI558" s="202">
        <f>IF(N558="nulová",J558,0)</f>
        <v>0</v>
      </c>
      <c r="BJ558" s="22" t="s">
        <v>24</v>
      </c>
      <c r="BK558" s="202">
        <f>ROUND(I558*H558,2)</f>
        <v>0</v>
      </c>
      <c r="BL558" s="22" t="s">
        <v>175</v>
      </c>
      <c r="BM558" s="22" t="s">
        <v>886</v>
      </c>
    </row>
    <row r="559" spans="2:65" s="12" customFormat="1" ht="13.5">
      <c r="B559" s="215"/>
      <c r="C559" s="216"/>
      <c r="D559" s="205" t="s">
        <v>177</v>
      </c>
      <c r="E559" s="227" t="s">
        <v>22</v>
      </c>
      <c r="F559" s="228" t="s">
        <v>887</v>
      </c>
      <c r="G559" s="216"/>
      <c r="H559" s="229">
        <v>14.7</v>
      </c>
      <c r="I559" s="221"/>
      <c r="J559" s="216"/>
      <c r="K559" s="216"/>
      <c r="L559" s="222"/>
      <c r="M559" s="223"/>
      <c r="N559" s="224"/>
      <c r="O559" s="224"/>
      <c r="P559" s="224"/>
      <c r="Q559" s="224"/>
      <c r="R559" s="224"/>
      <c r="S559" s="224"/>
      <c r="T559" s="225"/>
      <c r="AT559" s="226" t="s">
        <v>177</v>
      </c>
      <c r="AU559" s="226" t="s">
        <v>87</v>
      </c>
      <c r="AV559" s="12" t="s">
        <v>87</v>
      </c>
      <c r="AW559" s="12" t="s">
        <v>41</v>
      </c>
      <c r="AX559" s="12" t="s">
        <v>78</v>
      </c>
      <c r="AY559" s="226" t="s">
        <v>168</v>
      </c>
    </row>
    <row r="560" spans="2:65" s="12" customFormat="1" ht="13.5">
      <c r="B560" s="215"/>
      <c r="C560" s="216"/>
      <c r="D560" s="205" t="s">
        <v>177</v>
      </c>
      <c r="E560" s="227" t="s">
        <v>22</v>
      </c>
      <c r="F560" s="228" t="s">
        <v>888</v>
      </c>
      <c r="G560" s="216"/>
      <c r="H560" s="229">
        <v>82.8</v>
      </c>
      <c r="I560" s="221"/>
      <c r="J560" s="216"/>
      <c r="K560" s="216"/>
      <c r="L560" s="222"/>
      <c r="M560" s="223"/>
      <c r="N560" s="224"/>
      <c r="O560" s="224"/>
      <c r="P560" s="224"/>
      <c r="Q560" s="224"/>
      <c r="R560" s="224"/>
      <c r="S560" s="224"/>
      <c r="T560" s="225"/>
      <c r="AT560" s="226" t="s">
        <v>177</v>
      </c>
      <c r="AU560" s="226" t="s">
        <v>87</v>
      </c>
      <c r="AV560" s="12" t="s">
        <v>87</v>
      </c>
      <c r="AW560" s="12" t="s">
        <v>41</v>
      </c>
      <c r="AX560" s="12" t="s">
        <v>78</v>
      </c>
      <c r="AY560" s="226" t="s">
        <v>168</v>
      </c>
    </row>
    <row r="561" spans="2:65" s="12" customFormat="1" ht="13.5">
      <c r="B561" s="215"/>
      <c r="C561" s="216"/>
      <c r="D561" s="205" t="s">
        <v>177</v>
      </c>
      <c r="E561" s="227" t="s">
        <v>22</v>
      </c>
      <c r="F561" s="228" t="s">
        <v>889</v>
      </c>
      <c r="G561" s="216"/>
      <c r="H561" s="229">
        <v>6.6</v>
      </c>
      <c r="I561" s="221"/>
      <c r="J561" s="216"/>
      <c r="K561" s="216"/>
      <c r="L561" s="222"/>
      <c r="M561" s="223"/>
      <c r="N561" s="224"/>
      <c r="O561" s="224"/>
      <c r="P561" s="224"/>
      <c r="Q561" s="224"/>
      <c r="R561" s="224"/>
      <c r="S561" s="224"/>
      <c r="T561" s="225"/>
      <c r="AT561" s="226" t="s">
        <v>177</v>
      </c>
      <c r="AU561" s="226" t="s">
        <v>87</v>
      </c>
      <c r="AV561" s="12" t="s">
        <v>87</v>
      </c>
      <c r="AW561" s="12" t="s">
        <v>41</v>
      </c>
      <c r="AX561" s="12" t="s">
        <v>78</v>
      </c>
      <c r="AY561" s="226" t="s">
        <v>168</v>
      </c>
    </row>
    <row r="562" spans="2:65" s="12" customFormat="1" ht="13.5">
      <c r="B562" s="215"/>
      <c r="C562" s="216"/>
      <c r="D562" s="205" t="s">
        <v>177</v>
      </c>
      <c r="E562" s="227" t="s">
        <v>22</v>
      </c>
      <c r="F562" s="228" t="s">
        <v>890</v>
      </c>
      <c r="G562" s="216"/>
      <c r="H562" s="229">
        <v>6.64</v>
      </c>
      <c r="I562" s="221"/>
      <c r="J562" s="216"/>
      <c r="K562" s="216"/>
      <c r="L562" s="222"/>
      <c r="M562" s="223"/>
      <c r="N562" s="224"/>
      <c r="O562" s="224"/>
      <c r="P562" s="224"/>
      <c r="Q562" s="224"/>
      <c r="R562" s="224"/>
      <c r="S562" s="224"/>
      <c r="T562" s="225"/>
      <c r="AT562" s="226" t="s">
        <v>177</v>
      </c>
      <c r="AU562" s="226" t="s">
        <v>87</v>
      </c>
      <c r="AV562" s="12" t="s">
        <v>87</v>
      </c>
      <c r="AW562" s="12" t="s">
        <v>41</v>
      </c>
      <c r="AX562" s="12" t="s">
        <v>78</v>
      </c>
      <c r="AY562" s="226" t="s">
        <v>168</v>
      </c>
    </row>
    <row r="563" spans="2:65" s="12" customFormat="1" ht="13.5">
      <c r="B563" s="215"/>
      <c r="C563" s="216"/>
      <c r="D563" s="205" t="s">
        <v>177</v>
      </c>
      <c r="E563" s="227" t="s">
        <v>22</v>
      </c>
      <c r="F563" s="228" t="s">
        <v>891</v>
      </c>
      <c r="G563" s="216"/>
      <c r="H563" s="229">
        <v>105</v>
      </c>
      <c r="I563" s="221"/>
      <c r="J563" s="216"/>
      <c r="K563" s="216"/>
      <c r="L563" s="222"/>
      <c r="M563" s="223"/>
      <c r="N563" s="224"/>
      <c r="O563" s="224"/>
      <c r="P563" s="224"/>
      <c r="Q563" s="224"/>
      <c r="R563" s="224"/>
      <c r="S563" s="224"/>
      <c r="T563" s="225"/>
      <c r="AT563" s="226" t="s">
        <v>177</v>
      </c>
      <c r="AU563" s="226" t="s">
        <v>87</v>
      </c>
      <c r="AV563" s="12" t="s">
        <v>87</v>
      </c>
      <c r="AW563" s="12" t="s">
        <v>41</v>
      </c>
      <c r="AX563" s="12" t="s">
        <v>78</v>
      </c>
      <c r="AY563" s="226" t="s">
        <v>168</v>
      </c>
    </row>
    <row r="564" spans="2:65" s="12" customFormat="1" ht="13.5">
      <c r="B564" s="215"/>
      <c r="C564" s="216"/>
      <c r="D564" s="205" t="s">
        <v>177</v>
      </c>
      <c r="E564" s="227" t="s">
        <v>22</v>
      </c>
      <c r="F564" s="228" t="s">
        <v>892</v>
      </c>
      <c r="G564" s="216"/>
      <c r="H564" s="229">
        <v>7.74</v>
      </c>
      <c r="I564" s="221"/>
      <c r="J564" s="216"/>
      <c r="K564" s="216"/>
      <c r="L564" s="222"/>
      <c r="M564" s="223"/>
      <c r="N564" s="224"/>
      <c r="O564" s="224"/>
      <c r="P564" s="224"/>
      <c r="Q564" s="224"/>
      <c r="R564" s="224"/>
      <c r="S564" s="224"/>
      <c r="T564" s="225"/>
      <c r="AT564" s="226" t="s">
        <v>177</v>
      </c>
      <c r="AU564" s="226" t="s">
        <v>87</v>
      </c>
      <c r="AV564" s="12" t="s">
        <v>87</v>
      </c>
      <c r="AW564" s="12" t="s">
        <v>41</v>
      </c>
      <c r="AX564" s="12" t="s">
        <v>78</v>
      </c>
      <c r="AY564" s="226" t="s">
        <v>168</v>
      </c>
    </row>
    <row r="565" spans="2:65" s="12" customFormat="1" ht="13.5">
      <c r="B565" s="215"/>
      <c r="C565" s="216"/>
      <c r="D565" s="205" t="s">
        <v>177</v>
      </c>
      <c r="E565" s="227" t="s">
        <v>22</v>
      </c>
      <c r="F565" s="228" t="s">
        <v>893</v>
      </c>
      <c r="G565" s="216"/>
      <c r="H565" s="229">
        <v>5</v>
      </c>
      <c r="I565" s="221"/>
      <c r="J565" s="216"/>
      <c r="K565" s="216"/>
      <c r="L565" s="222"/>
      <c r="M565" s="223"/>
      <c r="N565" s="224"/>
      <c r="O565" s="224"/>
      <c r="P565" s="224"/>
      <c r="Q565" s="224"/>
      <c r="R565" s="224"/>
      <c r="S565" s="224"/>
      <c r="T565" s="225"/>
      <c r="AT565" s="226" t="s">
        <v>177</v>
      </c>
      <c r="AU565" s="226" t="s">
        <v>87</v>
      </c>
      <c r="AV565" s="12" t="s">
        <v>87</v>
      </c>
      <c r="AW565" s="12" t="s">
        <v>41</v>
      </c>
      <c r="AX565" s="12" t="s">
        <v>78</v>
      </c>
      <c r="AY565" s="226" t="s">
        <v>168</v>
      </c>
    </row>
    <row r="566" spans="2:65" s="12" customFormat="1" ht="13.5">
      <c r="B566" s="215"/>
      <c r="C566" s="216"/>
      <c r="D566" s="205" t="s">
        <v>177</v>
      </c>
      <c r="E566" s="227" t="s">
        <v>22</v>
      </c>
      <c r="F566" s="228" t="s">
        <v>894</v>
      </c>
      <c r="G566" s="216"/>
      <c r="H566" s="229">
        <v>102.5</v>
      </c>
      <c r="I566" s="221"/>
      <c r="J566" s="216"/>
      <c r="K566" s="216"/>
      <c r="L566" s="222"/>
      <c r="M566" s="223"/>
      <c r="N566" s="224"/>
      <c r="O566" s="224"/>
      <c r="P566" s="224"/>
      <c r="Q566" s="224"/>
      <c r="R566" s="224"/>
      <c r="S566" s="224"/>
      <c r="T566" s="225"/>
      <c r="AT566" s="226" t="s">
        <v>177</v>
      </c>
      <c r="AU566" s="226" t="s">
        <v>87</v>
      </c>
      <c r="AV566" s="12" t="s">
        <v>87</v>
      </c>
      <c r="AW566" s="12" t="s">
        <v>41</v>
      </c>
      <c r="AX566" s="12" t="s">
        <v>78</v>
      </c>
      <c r="AY566" s="226" t="s">
        <v>168</v>
      </c>
    </row>
    <row r="567" spans="2:65" s="12" customFormat="1" ht="13.5">
      <c r="B567" s="215"/>
      <c r="C567" s="216"/>
      <c r="D567" s="205" t="s">
        <v>177</v>
      </c>
      <c r="E567" s="227" t="s">
        <v>22</v>
      </c>
      <c r="F567" s="228" t="s">
        <v>895</v>
      </c>
      <c r="G567" s="216"/>
      <c r="H567" s="229">
        <v>7.44</v>
      </c>
      <c r="I567" s="221"/>
      <c r="J567" s="216"/>
      <c r="K567" s="216"/>
      <c r="L567" s="222"/>
      <c r="M567" s="223"/>
      <c r="N567" s="224"/>
      <c r="O567" s="224"/>
      <c r="P567" s="224"/>
      <c r="Q567" s="224"/>
      <c r="R567" s="224"/>
      <c r="S567" s="224"/>
      <c r="T567" s="225"/>
      <c r="AT567" s="226" t="s">
        <v>177</v>
      </c>
      <c r="AU567" s="226" t="s">
        <v>87</v>
      </c>
      <c r="AV567" s="12" t="s">
        <v>87</v>
      </c>
      <c r="AW567" s="12" t="s">
        <v>41</v>
      </c>
      <c r="AX567" s="12" t="s">
        <v>78</v>
      </c>
      <c r="AY567" s="226" t="s">
        <v>168</v>
      </c>
    </row>
    <row r="568" spans="2:65" s="12" customFormat="1" ht="13.5">
      <c r="B568" s="215"/>
      <c r="C568" s="216"/>
      <c r="D568" s="217" t="s">
        <v>177</v>
      </c>
      <c r="E568" s="218" t="s">
        <v>22</v>
      </c>
      <c r="F568" s="219" t="s">
        <v>741</v>
      </c>
      <c r="G568" s="216"/>
      <c r="H568" s="220">
        <v>5.52</v>
      </c>
      <c r="I568" s="221"/>
      <c r="J568" s="216"/>
      <c r="K568" s="216"/>
      <c r="L568" s="222"/>
      <c r="M568" s="223"/>
      <c r="N568" s="224"/>
      <c r="O568" s="224"/>
      <c r="P568" s="224"/>
      <c r="Q568" s="224"/>
      <c r="R568" s="224"/>
      <c r="S568" s="224"/>
      <c r="T568" s="225"/>
      <c r="AT568" s="226" t="s">
        <v>177</v>
      </c>
      <c r="AU568" s="226" t="s">
        <v>87</v>
      </c>
      <c r="AV568" s="12" t="s">
        <v>87</v>
      </c>
      <c r="AW568" s="12" t="s">
        <v>41</v>
      </c>
      <c r="AX568" s="12" t="s">
        <v>78</v>
      </c>
      <c r="AY568" s="226" t="s">
        <v>168</v>
      </c>
    </row>
    <row r="569" spans="2:65" s="1" customFormat="1" ht="22.5" customHeight="1">
      <c r="B569" s="39"/>
      <c r="C569" s="230" t="s">
        <v>896</v>
      </c>
      <c r="D569" s="230" t="s">
        <v>234</v>
      </c>
      <c r="E569" s="231" t="s">
        <v>747</v>
      </c>
      <c r="F569" s="232" t="s">
        <v>748</v>
      </c>
      <c r="G569" s="233" t="s">
        <v>433</v>
      </c>
      <c r="H569" s="234">
        <v>361.137</v>
      </c>
      <c r="I569" s="235"/>
      <c r="J569" s="236">
        <f>ROUND(I569*H569,2)</f>
        <v>0</v>
      </c>
      <c r="K569" s="232" t="s">
        <v>174</v>
      </c>
      <c r="L569" s="237"/>
      <c r="M569" s="238" t="s">
        <v>22</v>
      </c>
      <c r="N569" s="239" t="s">
        <v>49</v>
      </c>
      <c r="O569" s="40"/>
      <c r="P569" s="200">
        <f>O569*H569</f>
        <v>0</v>
      </c>
      <c r="Q569" s="200">
        <v>3.0000000000000001E-5</v>
      </c>
      <c r="R569" s="200">
        <f>Q569*H569</f>
        <v>1.0834110000000001E-2</v>
      </c>
      <c r="S569" s="200">
        <v>0</v>
      </c>
      <c r="T569" s="201">
        <f>S569*H569</f>
        <v>0</v>
      </c>
      <c r="AR569" s="22" t="s">
        <v>208</v>
      </c>
      <c r="AT569" s="22" t="s">
        <v>234</v>
      </c>
      <c r="AU569" s="22" t="s">
        <v>87</v>
      </c>
      <c r="AY569" s="22" t="s">
        <v>168</v>
      </c>
      <c r="BE569" s="202">
        <f>IF(N569="základní",J569,0)</f>
        <v>0</v>
      </c>
      <c r="BF569" s="202">
        <f>IF(N569="snížená",J569,0)</f>
        <v>0</v>
      </c>
      <c r="BG569" s="202">
        <f>IF(N569="zákl. přenesená",J569,0)</f>
        <v>0</v>
      </c>
      <c r="BH569" s="202">
        <f>IF(N569="sníž. přenesená",J569,0)</f>
        <v>0</v>
      </c>
      <c r="BI569" s="202">
        <f>IF(N569="nulová",J569,0)</f>
        <v>0</v>
      </c>
      <c r="BJ569" s="22" t="s">
        <v>24</v>
      </c>
      <c r="BK569" s="202">
        <f>ROUND(I569*H569,2)</f>
        <v>0</v>
      </c>
      <c r="BL569" s="22" t="s">
        <v>175</v>
      </c>
      <c r="BM569" s="22" t="s">
        <v>897</v>
      </c>
    </row>
    <row r="570" spans="2:65" s="12" customFormat="1" ht="13.5">
      <c r="B570" s="215"/>
      <c r="C570" s="216"/>
      <c r="D570" s="217" t="s">
        <v>177</v>
      </c>
      <c r="E570" s="216"/>
      <c r="F570" s="219" t="s">
        <v>898</v>
      </c>
      <c r="G570" s="216"/>
      <c r="H570" s="220">
        <v>361.137</v>
      </c>
      <c r="I570" s="221"/>
      <c r="J570" s="216"/>
      <c r="K570" s="216"/>
      <c r="L570" s="222"/>
      <c r="M570" s="223"/>
      <c r="N570" s="224"/>
      <c r="O570" s="224"/>
      <c r="P570" s="224"/>
      <c r="Q570" s="224"/>
      <c r="R570" s="224"/>
      <c r="S570" s="224"/>
      <c r="T570" s="225"/>
      <c r="AT570" s="226" t="s">
        <v>177</v>
      </c>
      <c r="AU570" s="226" t="s">
        <v>87</v>
      </c>
      <c r="AV570" s="12" t="s">
        <v>87</v>
      </c>
      <c r="AW570" s="12" t="s">
        <v>6</v>
      </c>
      <c r="AX570" s="12" t="s">
        <v>24</v>
      </c>
      <c r="AY570" s="226" t="s">
        <v>168</v>
      </c>
    </row>
    <row r="571" spans="2:65" s="1" customFormat="1" ht="22.5" customHeight="1">
      <c r="B571" s="39"/>
      <c r="C571" s="191" t="s">
        <v>899</v>
      </c>
      <c r="D571" s="191" t="s">
        <v>170</v>
      </c>
      <c r="E571" s="192" t="s">
        <v>900</v>
      </c>
      <c r="F571" s="193" t="s">
        <v>901</v>
      </c>
      <c r="G571" s="194" t="s">
        <v>433</v>
      </c>
      <c r="H571" s="195">
        <v>400.9</v>
      </c>
      <c r="I571" s="196"/>
      <c r="J571" s="197">
        <f>ROUND(I571*H571,2)</f>
        <v>0</v>
      </c>
      <c r="K571" s="193" t="s">
        <v>174</v>
      </c>
      <c r="L571" s="59"/>
      <c r="M571" s="198" t="s">
        <v>22</v>
      </c>
      <c r="N571" s="199" t="s">
        <v>49</v>
      </c>
      <c r="O571" s="40"/>
      <c r="P571" s="200">
        <f>O571*H571</f>
        <v>0</v>
      </c>
      <c r="Q571" s="200">
        <v>0</v>
      </c>
      <c r="R571" s="200">
        <f>Q571*H571</f>
        <v>0</v>
      </c>
      <c r="S571" s="200">
        <v>0</v>
      </c>
      <c r="T571" s="201">
        <f>S571*H571</f>
        <v>0</v>
      </c>
      <c r="AR571" s="22" t="s">
        <v>175</v>
      </c>
      <c r="AT571" s="22" t="s">
        <v>170</v>
      </c>
      <c r="AU571" s="22" t="s">
        <v>87</v>
      </c>
      <c r="AY571" s="22" t="s">
        <v>168</v>
      </c>
      <c r="BE571" s="202">
        <f>IF(N571="základní",J571,0)</f>
        <v>0</v>
      </c>
      <c r="BF571" s="202">
        <f>IF(N571="snížená",J571,0)</f>
        <v>0</v>
      </c>
      <c r="BG571" s="202">
        <f>IF(N571="zákl. přenesená",J571,0)</f>
        <v>0</v>
      </c>
      <c r="BH571" s="202">
        <f>IF(N571="sníž. přenesená",J571,0)</f>
        <v>0</v>
      </c>
      <c r="BI571" s="202">
        <f>IF(N571="nulová",J571,0)</f>
        <v>0</v>
      </c>
      <c r="BJ571" s="22" t="s">
        <v>24</v>
      </c>
      <c r="BK571" s="202">
        <f>ROUND(I571*H571,2)</f>
        <v>0</v>
      </c>
      <c r="BL571" s="22" t="s">
        <v>175</v>
      </c>
      <c r="BM571" s="22" t="s">
        <v>902</v>
      </c>
    </row>
    <row r="572" spans="2:65" s="12" customFormat="1" ht="13.5">
      <c r="B572" s="215"/>
      <c r="C572" s="216"/>
      <c r="D572" s="205" t="s">
        <v>177</v>
      </c>
      <c r="E572" s="227" t="s">
        <v>22</v>
      </c>
      <c r="F572" s="228" t="s">
        <v>887</v>
      </c>
      <c r="G572" s="216"/>
      <c r="H572" s="229">
        <v>14.7</v>
      </c>
      <c r="I572" s="221"/>
      <c r="J572" s="216"/>
      <c r="K572" s="216"/>
      <c r="L572" s="222"/>
      <c r="M572" s="223"/>
      <c r="N572" s="224"/>
      <c r="O572" s="224"/>
      <c r="P572" s="224"/>
      <c r="Q572" s="224"/>
      <c r="R572" s="224"/>
      <c r="S572" s="224"/>
      <c r="T572" s="225"/>
      <c r="AT572" s="226" t="s">
        <v>177</v>
      </c>
      <c r="AU572" s="226" t="s">
        <v>87</v>
      </c>
      <c r="AV572" s="12" t="s">
        <v>87</v>
      </c>
      <c r="AW572" s="12" t="s">
        <v>41</v>
      </c>
      <c r="AX572" s="12" t="s">
        <v>78</v>
      </c>
      <c r="AY572" s="226" t="s">
        <v>168</v>
      </c>
    </row>
    <row r="573" spans="2:65" s="12" customFormat="1" ht="13.5">
      <c r="B573" s="215"/>
      <c r="C573" s="216"/>
      <c r="D573" s="205" t="s">
        <v>177</v>
      </c>
      <c r="E573" s="227" t="s">
        <v>22</v>
      </c>
      <c r="F573" s="228" t="s">
        <v>903</v>
      </c>
      <c r="G573" s="216"/>
      <c r="H573" s="229">
        <v>96.6</v>
      </c>
      <c r="I573" s="221"/>
      <c r="J573" s="216"/>
      <c r="K573" s="216"/>
      <c r="L573" s="222"/>
      <c r="M573" s="223"/>
      <c r="N573" s="224"/>
      <c r="O573" s="224"/>
      <c r="P573" s="224"/>
      <c r="Q573" s="224"/>
      <c r="R573" s="224"/>
      <c r="S573" s="224"/>
      <c r="T573" s="225"/>
      <c r="AT573" s="226" t="s">
        <v>177</v>
      </c>
      <c r="AU573" s="226" t="s">
        <v>87</v>
      </c>
      <c r="AV573" s="12" t="s">
        <v>87</v>
      </c>
      <c r="AW573" s="12" t="s">
        <v>41</v>
      </c>
      <c r="AX573" s="12" t="s">
        <v>78</v>
      </c>
      <c r="AY573" s="226" t="s">
        <v>168</v>
      </c>
    </row>
    <row r="574" spans="2:65" s="12" customFormat="1" ht="13.5">
      <c r="B574" s="215"/>
      <c r="C574" s="216"/>
      <c r="D574" s="205" t="s">
        <v>177</v>
      </c>
      <c r="E574" s="227" t="s">
        <v>22</v>
      </c>
      <c r="F574" s="228" t="s">
        <v>904</v>
      </c>
      <c r="G574" s="216"/>
      <c r="H574" s="229">
        <v>7.8</v>
      </c>
      <c r="I574" s="221"/>
      <c r="J574" s="216"/>
      <c r="K574" s="216"/>
      <c r="L574" s="222"/>
      <c r="M574" s="223"/>
      <c r="N574" s="224"/>
      <c r="O574" s="224"/>
      <c r="P574" s="224"/>
      <c r="Q574" s="224"/>
      <c r="R574" s="224"/>
      <c r="S574" s="224"/>
      <c r="T574" s="225"/>
      <c r="AT574" s="226" t="s">
        <v>177</v>
      </c>
      <c r="AU574" s="226" t="s">
        <v>87</v>
      </c>
      <c r="AV574" s="12" t="s">
        <v>87</v>
      </c>
      <c r="AW574" s="12" t="s">
        <v>41</v>
      </c>
      <c r="AX574" s="12" t="s">
        <v>78</v>
      </c>
      <c r="AY574" s="226" t="s">
        <v>168</v>
      </c>
    </row>
    <row r="575" spans="2:65" s="12" customFormat="1" ht="13.5">
      <c r="B575" s="215"/>
      <c r="C575" s="216"/>
      <c r="D575" s="205" t="s">
        <v>177</v>
      </c>
      <c r="E575" s="227" t="s">
        <v>22</v>
      </c>
      <c r="F575" s="228" t="s">
        <v>905</v>
      </c>
      <c r="G575" s="216"/>
      <c r="H575" s="229">
        <v>13.2</v>
      </c>
      <c r="I575" s="221"/>
      <c r="J575" s="216"/>
      <c r="K575" s="216"/>
      <c r="L575" s="222"/>
      <c r="M575" s="223"/>
      <c r="N575" s="224"/>
      <c r="O575" s="224"/>
      <c r="P575" s="224"/>
      <c r="Q575" s="224"/>
      <c r="R575" s="224"/>
      <c r="S575" s="224"/>
      <c r="T575" s="225"/>
      <c r="AT575" s="226" t="s">
        <v>177</v>
      </c>
      <c r="AU575" s="226" t="s">
        <v>87</v>
      </c>
      <c r="AV575" s="12" t="s">
        <v>87</v>
      </c>
      <c r="AW575" s="12" t="s">
        <v>41</v>
      </c>
      <c r="AX575" s="12" t="s">
        <v>78</v>
      </c>
      <c r="AY575" s="226" t="s">
        <v>168</v>
      </c>
    </row>
    <row r="576" spans="2:65" s="12" customFormat="1" ht="13.5">
      <c r="B576" s="215"/>
      <c r="C576" s="216"/>
      <c r="D576" s="205" t="s">
        <v>177</v>
      </c>
      <c r="E576" s="227" t="s">
        <v>22</v>
      </c>
      <c r="F576" s="228" t="s">
        <v>906</v>
      </c>
      <c r="G576" s="216"/>
      <c r="H576" s="229">
        <v>120</v>
      </c>
      <c r="I576" s="221"/>
      <c r="J576" s="216"/>
      <c r="K576" s="216"/>
      <c r="L576" s="222"/>
      <c r="M576" s="223"/>
      <c r="N576" s="224"/>
      <c r="O576" s="224"/>
      <c r="P576" s="224"/>
      <c r="Q576" s="224"/>
      <c r="R576" s="224"/>
      <c r="S576" s="224"/>
      <c r="T576" s="225"/>
      <c r="AT576" s="226" t="s">
        <v>177</v>
      </c>
      <c r="AU576" s="226" t="s">
        <v>87</v>
      </c>
      <c r="AV576" s="12" t="s">
        <v>87</v>
      </c>
      <c r="AW576" s="12" t="s">
        <v>41</v>
      </c>
      <c r="AX576" s="12" t="s">
        <v>78</v>
      </c>
      <c r="AY576" s="226" t="s">
        <v>168</v>
      </c>
    </row>
    <row r="577" spans="2:65" s="12" customFormat="1" ht="13.5">
      <c r="B577" s="215"/>
      <c r="C577" s="216"/>
      <c r="D577" s="205" t="s">
        <v>177</v>
      </c>
      <c r="E577" s="227" t="s">
        <v>22</v>
      </c>
      <c r="F577" s="228" t="s">
        <v>907</v>
      </c>
      <c r="G577" s="216"/>
      <c r="H577" s="229">
        <v>8.94</v>
      </c>
      <c r="I577" s="221"/>
      <c r="J577" s="216"/>
      <c r="K577" s="216"/>
      <c r="L577" s="222"/>
      <c r="M577" s="223"/>
      <c r="N577" s="224"/>
      <c r="O577" s="224"/>
      <c r="P577" s="224"/>
      <c r="Q577" s="224"/>
      <c r="R577" s="224"/>
      <c r="S577" s="224"/>
      <c r="T577" s="225"/>
      <c r="AT577" s="226" t="s">
        <v>177</v>
      </c>
      <c r="AU577" s="226" t="s">
        <v>87</v>
      </c>
      <c r="AV577" s="12" t="s">
        <v>87</v>
      </c>
      <c r="AW577" s="12" t="s">
        <v>41</v>
      </c>
      <c r="AX577" s="12" t="s">
        <v>78</v>
      </c>
      <c r="AY577" s="226" t="s">
        <v>168</v>
      </c>
    </row>
    <row r="578" spans="2:65" s="12" customFormat="1" ht="13.5">
      <c r="B578" s="215"/>
      <c r="C578" s="216"/>
      <c r="D578" s="205" t="s">
        <v>177</v>
      </c>
      <c r="E578" s="227" t="s">
        <v>22</v>
      </c>
      <c r="F578" s="228" t="s">
        <v>908</v>
      </c>
      <c r="G578" s="216"/>
      <c r="H578" s="229">
        <v>6.5</v>
      </c>
      <c r="I578" s="221"/>
      <c r="J578" s="216"/>
      <c r="K578" s="216"/>
      <c r="L578" s="222"/>
      <c r="M578" s="223"/>
      <c r="N578" s="224"/>
      <c r="O578" s="224"/>
      <c r="P578" s="224"/>
      <c r="Q578" s="224"/>
      <c r="R578" s="224"/>
      <c r="S578" s="224"/>
      <c r="T578" s="225"/>
      <c r="AT578" s="226" t="s">
        <v>177</v>
      </c>
      <c r="AU578" s="226" t="s">
        <v>87</v>
      </c>
      <c r="AV578" s="12" t="s">
        <v>87</v>
      </c>
      <c r="AW578" s="12" t="s">
        <v>41</v>
      </c>
      <c r="AX578" s="12" t="s">
        <v>78</v>
      </c>
      <c r="AY578" s="226" t="s">
        <v>168</v>
      </c>
    </row>
    <row r="579" spans="2:65" s="12" customFormat="1" ht="13.5">
      <c r="B579" s="215"/>
      <c r="C579" s="216"/>
      <c r="D579" s="205" t="s">
        <v>177</v>
      </c>
      <c r="E579" s="227" t="s">
        <v>22</v>
      </c>
      <c r="F579" s="228" t="s">
        <v>909</v>
      </c>
      <c r="G579" s="216"/>
      <c r="H579" s="229">
        <v>117.5</v>
      </c>
      <c r="I579" s="221"/>
      <c r="J579" s="216"/>
      <c r="K579" s="216"/>
      <c r="L579" s="222"/>
      <c r="M579" s="223"/>
      <c r="N579" s="224"/>
      <c r="O579" s="224"/>
      <c r="P579" s="224"/>
      <c r="Q579" s="224"/>
      <c r="R579" s="224"/>
      <c r="S579" s="224"/>
      <c r="T579" s="225"/>
      <c r="AT579" s="226" t="s">
        <v>177</v>
      </c>
      <c r="AU579" s="226" t="s">
        <v>87</v>
      </c>
      <c r="AV579" s="12" t="s">
        <v>87</v>
      </c>
      <c r="AW579" s="12" t="s">
        <v>41</v>
      </c>
      <c r="AX579" s="12" t="s">
        <v>78</v>
      </c>
      <c r="AY579" s="226" t="s">
        <v>168</v>
      </c>
    </row>
    <row r="580" spans="2:65" s="12" customFormat="1" ht="13.5">
      <c r="B580" s="215"/>
      <c r="C580" s="216"/>
      <c r="D580" s="205" t="s">
        <v>177</v>
      </c>
      <c r="E580" s="227" t="s">
        <v>22</v>
      </c>
      <c r="F580" s="228" t="s">
        <v>910</v>
      </c>
      <c r="G580" s="216"/>
      <c r="H580" s="229">
        <v>8.64</v>
      </c>
      <c r="I580" s="221"/>
      <c r="J580" s="216"/>
      <c r="K580" s="216"/>
      <c r="L580" s="222"/>
      <c r="M580" s="223"/>
      <c r="N580" s="224"/>
      <c r="O580" s="224"/>
      <c r="P580" s="224"/>
      <c r="Q580" s="224"/>
      <c r="R580" s="224"/>
      <c r="S580" s="224"/>
      <c r="T580" s="225"/>
      <c r="AT580" s="226" t="s">
        <v>177</v>
      </c>
      <c r="AU580" s="226" t="s">
        <v>87</v>
      </c>
      <c r="AV580" s="12" t="s">
        <v>87</v>
      </c>
      <c r="AW580" s="12" t="s">
        <v>41</v>
      </c>
      <c r="AX580" s="12" t="s">
        <v>78</v>
      </c>
      <c r="AY580" s="226" t="s">
        <v>168</v>
      </c>
    </row>
    <row r="581" spans="2:65" s="12" customFormat="1" ht="13.5">
      <c r="B581" s="215"/>
      <c r="C581" s="216"/>
      <c r="D581" s="217" t="s">
        <v>177</v>
      </c>
      <c r="E581" s="218" t="s">
        <v>22</v>
      </c>
      <c r="F581" s="219" t="s">
        <v>911</v>
      </c>
      <c r="G581" s="216"/>
      <c r="H581" s="220">
        <v>7.02</v>
      </c>
      <c r="I581" s="221"/>
      <c r="J581" s="216"/>
      <c r="K581" s="216"/>
      <c r="L581" s="222"/>
      <c r="M581" s="223"/>
      <c r="N581" s="224"/>
      <c r="O581" s="224"/>
      <c r="P581" s="224"/>
      <c r="Q581" s="224"/>
      <c r="R581" s="224"/>
      <c r="S581" s="224"/>
      <c r="T581" s="225"/>
      <c r="AT581" s="226" t="s">
        <v>177</v>
      </c>
      <c r="AU581" s="226" t="s">
        <v>87</v>
      </c>
      <c r="AV581" s="12" t="s">
        <v>87</v>
      </c>
      <c r="AW581" s="12" t="s">
        <v>41</v>
      </c>
      <c r="AX581" s="12" t="s">
        <v>78</v>
      </c>
      <c r="AY581" s="226" t="s">
        <v>168</v>
      </c>
    </row>
    <row r="582" spans="2:65" s="1" customFormat="1" ht="22.5" customHeight="1">
      <c r="B582" s="39"/>
      <c r="C582" s="230" t="s">
        <v>912</v>
      </c>
      <c r="D582" s="230" t="s">
        <v>234</v>
      </c>
      <c r="E582" s="231" t="s">
        <v>913</v>
      </c>
      <c r="F582" s="232" t="s">
        <v>914</v>
      </c>
      <c r="G582" s="233" t="s">
        <v>433</v>
      </c>
      <c r="H582" s="234">
        <v>420.94499999999999</v>
      </c>
      <c r="I582" s="235"/>
      <c r="J582" s="236">
        <f>ROUND(I582*H582,2)</f>
        <v>0</v>
      </c>
      <c r="K582" s="232" t="s">
        <v>174</v>
      </c>
      <c r="L582" s="237"/>
      <c r="M582" s="238" t="s">
        <v>22</v>
      </c>
      <c r="N582" s="239" t="s">
        <v>49</v>
      </c>
      <c r="O582" s="40"/>
      <c r="P582" s="200">
        <f>O582*H582</f>
        <v>0</v>
      </c>
      <c r="Q582" s="200">
        <v>3.0000000000000001E-5</v>
      </c>
      <c r="R582" s="200">
        <f>Q582*H582</f>
        <v>1.262835E-2</v>
      </c>
      <c r="S582" s="200">
        <v>0</v>
      </c>
      <c r="T582" s="201">
        <f>S582*H582</f>
        <v>0</v>
      </c>
      <c r="AR582" s="22" t="s">
        <v>208</v>
      </c>
      <c r="AT582" s="22" t="s">
        <v>234</v>
      </c>
      <c r="AU582" s="22" t="s">
        <v>87</v>
      </c>
      <c r="AY582" s="22" t="s">
        <v>168</v>
      </c>
      <c r="BE582" s="202">
        <f>IF(N582="základní",J582,0)</f>
        <v>0</v>
      </c>
      <c r="BF582" s="202">
        <f>IF(N582="snížená",J582,0)</f>
        <v>0</v>
      </c>
      <c r="BG582" s="202">
        <f>IF(N582="zákl. přenesená",J582,0)</f>
        <v>0</v>
      </c>
      <c r="BH582" s="202">
        <f>IF(N582="sníž. přenesená",J582,0)</f>
        <v>0</v>
      </c>
      <c r="BI582" s="202">
        <f>IF(N582="nulová",J582,0)</f>
        <v>0</v>
      </c>
      <c r="BJ582" s="22" t="s">
        <v>24</v>
      </c>
      <c r="BK582" s="202">
        <f>ROUND(I582*H582,2)</f>
        <v>0</v>
      </c>
      <c r="BL582" s="22" t="s">
        <v>175</v>
      </c>
      <c r="BM582" s="22" t="s">
        <v>915</v>
      </c>
    </row>
    <row r="583" spans="2:65" s="1" customFormat="1" ht="27">
      <c r="B583" s="39"/>
      <c r="C583" s="61"/>
      <c r="D583" s="205" t="s">
        <v>369</v>
      </c>
      <c r="E583" s="61"/>
      <c r="F583" s="240" t="s">
        <v>916</v>
      </c>
      <c r="G583" s="61"/>
      <c r="H583" s="61"/>
      <c r="I583" s="161"/>
      <c r="J583" s="61"/>
      <c r="K583" s="61"/>
      <c r="L583" s="59"/>
      <c r="M583" s="241"/>
      <c r="N583" s="40"/>
      <c r="O583" s="40"/>
      <c r="P583" s="40"/>
      <c r="Q583" s="40"/>
      <c r="R583" s="40"/>
      <c r="S583" s="40"/>
      <c r="T583" s="76"/>
      <c r="AT583" s="22" t="s">
        <v>369</v>
      </c>
      <c r="AU583" s="22" t="s">
        <v>87</v>
      </c>
    </row>
    <row r="584" spans="2:65" s="12" customFormat="1" ht="13.5">
      <c r="B584" s="215"/>
      <c r="C584" s="216"/>
      <c r="D584" s="217" t="s">
        <v>177</v>
      </c>
      <c r="E584" s="216"/>
      <c r="F584" s="219" t="s">
        <v>917</v>
      </c>
      <c r="G584" s="216"/>
      <c r="H584" s="220">
        <v>420.94499999999999</v>
      </c>
      <c r="I584" s="221"/>
      <c r="J584" s="216"/>
      <c r="K584" s="216"/>
      <c r="L584" s="222"/>
      <c r="M584" s="223"/>
      <c r="N584" s="224"/>
      <c r="O584" s="224"/>
      <c r="P584" s="224"/>
      <c r="Q584" s="224"/>
      <c r="R584" s="224"/>
      <c r="S584" s="224"/>
      <c r="T584" s="225"/>
      <c r="AT584" s="226" t="s">
        <v>177</v>
      </c>
      <c r="AU584" s="226" t="s">
        <v>87</v>
      </c>
      <c r="AV584" s="12" t="s">
        <v>87</v>
      </c>
      <c r="AW584" s="12" t="s">
        <v>6</v>
      </c>
      <c r="AX584" s="12" t="s">
        <v>24</v>
      </c>
      <c r="AY584" s="226" t="s">
        <v>168</v>
      </c>
    </row>
    <row r="585" spans="2:65" s="1" customFormat="1" ht="31.5" customHeight="1">
      <c r="B585" s="39"/>
      <c r="C585" s="191" t="s">
        <v>918</v>
      </c>
      <c r="D585" s="191" t="s">
        <v>170</v>
      </c>
      <c r="E585" s="192" t="s">
        <v>919</v>
      </c>
      <c r="F585" s="193" t="s">
        <v>920</v>
      </c>
      <c r="G585" s="194" t="s">
        <v>173</v>
      </c>
      <c r="H585" s="195">
        <v>41.966000000000001</v>
      </c>
      <c r="I585" s="196"/>
      <c r="J585" s="197">
        <f>ROUND(I585*H585,2)</f>
        <v>0</v>
      </c>
      <c r="K585" s="193" t="s">
        <v>174</v>
      </c>
      <c r="L585" s="59"/>
      <c r="M585" s="198" t="s">
        <v>22</v>
      </c>
      <c r="N585" s="199" t="s">
        <v>49</v>
      </c>
      <c r="O585" s="40"/>
      <c r="P585" s="200">
        <f>O585*H585</f>
        <v>0</v>
      </c>
      <c r="Q585" s="200">
        <v>8.5000000000000006E-3</v>
      </c>
      <c r="R585" s="200">
        <f>Q585*H585</f>
        <v>0.35671100000000006</v>
      </c>
      <c r="S585" s="200">
        <v>0</v>
      </c>
      <c r="T585" s="201">
        <f>S585*H585</f>
        <v>0</v>
      </c>
      <c r="AR585" s="22" t="s">
        <v>175</v>
      </c>
      <c r="AT585" s="22" t="s">
        <v>170</v>
      </c>
      <c r="AU585" s="22" t="s">
        <v>87</v>
      </c>
      <c r="AY585" s="22" t="s">
        <v>168</v>
      </c>
      <c r="BE585" s="202">
        <f>IF(N585="základní",J585,0)</f>
        <v>0</v>
      </c>
      <c r="BF585" s="202">
        <f>IF(N585="snížená",J585,0)</f>
        <v>0</v>
      </c>
      <c r="BG585" s="202">
        <f>IF(N585="zákl. přenesená",J585,0)</f>
        <v>0</v>
      </c>
      <c r="BH585" s="202">
        <f>IF(N585="sníž. přenesená",J585,0)</f>
        <v>0</v>
      </c>
      <c r="BI585" s="202">
        <f>IF(N585="nulová",J585,0)</f>
        <v>0</v>
      </c>
      <c r="BJ585" s="22" t="s">
        <v>24</v>
      </c>
      <c r="BK585" s="202">
        <f>ROUND(I585*H585,2)</f>
        <v>0</v>
      </c>
      <c r="BL585" s="22" t="s">
        <v>175</v>
      </c>
      <c r="BM585" s="22" t="s">
        <v>921</v>
      </c>
    </row>
    <row r="586" spans="2:65" s="11" customFormat="1" ht="13.5">
      <c r="B586" s="203"/>
      <c r="C586" s="204"/>
      <c r="D586" s="205" t="s">
        <v>177</v>
      </c>
      <c r="E586" s="206" t="s">
        <v>22</v>
      </c>
      <c r="F586" s="207" t="s">
        <v>922</v>
      </c>
      <c r="G586" s="204"/>
      <c r="H586" s="208" t="s">
        <v>22</v>
      </c>
      <c r="I586" s="209"/>
      <c r="J586" s="204"/>
      <c r="K586" s="204"/>
      <c r="L586" s="210"/>
      <c r="M586" s="211"/>
      <c r="N586" s="212"/>
      <c r="O586" s="212"/>
      <c r="P586" s="212"/>
      <c r="Q586" s="212"/>
      <c r="R586" s="212"/>
      <c r="S586" s="212"/>
      <c r="T586" s="213"/>
      <c r="AT586" s="214" t="s">
        <v>177</v>
      </c>
      <c r="AU586" s="214" t="s">
        <v>87</v>
      </c>
      <c r="AV586" s="11" t="s">
        <v>24</v>
      </c>
      <c r="AW586" s="11" t="s">
        <v>41</v>
      </c>
      <c r="AX586" s="11" t="s">
        <v>78</v>
      </c>
      <c r="AY586" s="214" t="s">
        <v>168</v>
      </c>
    </row>
    <row r="587" spans="2:65" s="12" customFormat="1" ht="13.5">
      <c r="B587" s="215"/>
      <c r="C587" s="216"/>
      <c r="D587" s="217" t="s">
        <v>177</v>
      </c>
      <c r="E587" s="218" t="s">
        <v>22</v>
      </c>
      <c r="F587" s="219" t="s">
        <v>923</v>
      </c>
      <c r="G587" s="216"/>
      <c r="H587" s="220">
        <v>41.966000000000001</v>
      </c>
      <c r="I587" s="221"/>
      <c r="J587" s="216"/>
      <c r="K587" s="216"/>
      <c r="L587" s="222"/>
      <c r="M587" s="223"/>
      <c r="N587" s="224"/>
      <c r="O587" s="224"/>
      <c r="P587" s="224"/>
      <c r="Q587" s="224"/>
      <c r="R587" s="224"/>
      <c r="S587" s="224"/>
      <c r="T587" s="225"/>
      <c r="AT587" s="226" t="s">
        <v>177</v>
      </c>
      <c r="AU587" s="226" t="s">
        <v>87</v>
      </c>
      <c r="AV587" s="12" t="s">
        <v>87</v>
      </c>
      <c r="AW587" s="12" t="s">
        <v>41</v>
      </c>
      <c r="AX587" s="12" t="s">
        <v>78</v>
      </c>
      <c r="AY587" s="226" t="s">
        <v>168</v>
      </c>
    </row>
    <row r="588" spans="2:65" s="1" customFormat="1" ht="31.5" customHeight="1">
      <c r="B588" s="39"/>
      <c r="C588" s="230" t="s">
        <v>924</v>
      </c>
      <c r="D588" s="230" t="s">
        <v>234</v>
      </c>
      <c r="E588" s="231" t="s">
        <v>925</v>
      </c>
      <c r="F588" s="232" t="s">
        <v>926</v>
      </c>
      <c r="G588" s="233" t="s">
        <v>173</v>
      </c>
      <c r="H588" s="234">
        <v>42.805</v>
      </c>
      <c r="I588" s="235"/>
      <c r="J588" s="236">
        <f>ROUND(I588*H588,2)</f>
        <v>0</v>
      </c>
      <c r="K588" s="232" t="s">
        <v>174</v>
      </c>
      <c r="L588" s="237"/>
      <c r="M588" s="238" t="s">
        <v>22</v>
      </c>
      <c r="N588" s="239" t="s">
        <v>49</v>
      </c>
      <c r="O588" s="40"/>
      <c r="P588" s="200">
        <f>O588*H588</f>
        <v>0</v>
      </c>
      <c r="Q588" s="200">
        <v>4.8999999999999998E-3</v>
      </c>
      <c r="R588" s="200">
        <f>Q588*H588</f>
        <v>0.2097445</v>
      </c>
      <c r="S588" s="200">
        <v>0</v>
      </c>
      <c r="T588" s="201">
        <f>S588*H588</f>
        <v>0</v>
      </c>
      <c r="AR588" s="22" t="s">
        <v>208</v>
      </c>
      <c r="AT588" s="22" t="s">
        <v>234</v>
      </c>
      <c r="AU588" s="22" t="s">
        <v>87</v>
      </c>
      <c r="AY588" s="22" t="s">
        <v>168</v>
      </c>
      <c r="BE588" s="202">
        <f>IF(N588="základní",J588,0)</f>
        <v>0</v>
      </c>
      <c r="BF588" s="202">
        <f>IF(N588="snížená",J588,0)</f>
        <v>0</v>
      </c>
      <c r="BG588" s="202">
        <f>IF(N588="zákl. přenesená",J588,0)</f>
        <v>0</v>
      </c>
      <c r="BH588" s="202">
        <f>IF(N588="sníž. přenesená",J588,0)</f>
        <v>0</v>
      </c>
      <c r="BI588" s="202">
        <f>IF(N588="nulová",J588,0)</f>
        <v>0</v>
      </c>
      <c r="BJ588" s="22" t="s">
        <v>24</v>
      </c>
      <c r="BK588" s="202">
        <f>ROUND(I588*H588,2)</f>
        <v>0</v>
      </c>
      <c r="BL588" s="22" t="s">
        <v>175</v>
      </c>
      <c r="BM588" s="22" t="s">
        <v>927</v>
      </c>
    </row>
    <row r="589" spans="2:65" s="1" customFormat="1" ht="27">
      <c r="B589" s="39"/>
      <c r="C589" s="61"/>
      <c r="D589" s="205" t="s">
        <v>369</v>
      </c>
      <c r="E589" s="61"/>
      <c r="F589" s="240" t="s">
        <v>928</v>
      </c>
      <c r="G589" s="61"/>
      <c r="H589" s="61"/>
      <c r="I589" s="161"/>
      <c r="J589" s="61"/>
      <c r="K589" s="61"/>
      <c r="L589" s="59"/>
      <c r="M589" s="241"/>
      <c r="N589" s="40"/>
      <c r="O589" s="40"/>
      <c r="P589" s="40"/>
      <c r="Q589" s="40"/>
      <c r="R589" s="40"/>
      <c r="S589" s="40"/>
      <c r="T589" s="76"/>
      <c r="AT589" s="22" t="s">
        <v>369</v>
      </c>
      <c r="AU589" s="22" t="s">
        <v>87</v>
      </c>
    </row>
    <row r="590" spans="2:65" s="12" customFormat="1" ht="13.5">
      <c r="B590" s="215"/>
      <c r="C590" s="216"/>
      <c r="D590" s="217" t="s">
        <v>177</v>
      </c>
      <c r="E590" s="216"/>
      <c r="F590" s="219" t="s">
        <v>929</v>
      </c>
      <c r="G590" s="216"/>
      <c r="H590" s="220">
        <v>42.805</v>
      </c>
      <c r="I590" s="221"/>
      <c r="J590" s="216"/>
      <c r="K590" s="216"/>
      <c r="L590" s="222"/>
      <c r="M590" s="223"/>
      <c r="N590" s="224"/>
      <c r="O590" s="224"/>
      <c r="P590" s="224"/>
      <c r="Q590" s="224"/>
      <c r="R590" s="224"/>
      <c r="S590" s="224"/>
      <c r="T590" s="225"/>
      <c r="AT590" s="226" t="s">
        <v>177</v>
      </c>
      <c r="AU590" s="226" t="s">
        <v>87</v>
      </c>
      <c r="AV590" s="12" t="s">
        <v>87</v>
      </c>
      <c r="AW590" s="12" t="s">
        <v>6</v>
      </c>
      <c r="AX590" s="12" t="s">
        <v>24</v>
      </c>
      <c r="AY590" s="226" t="s">
        <v>168</v>
      </c>
    </row>
    <row r="591" spans="2:65" s="1" customFormat="1" ht="31.5" customHeight="1">
      <c r="B591" s="39"/>
      <c r="C591" s="191" t="s">
        <v>930</v>
      </c>
      <c r="D591" s="191" t="s">
        <v>170</v>
      </c>
      <c r="E591" s="192" t="s">
        <v>919</v>
      </c>
      <c r="F591" s="193" t="s">
        <v>920</v>
      </c>
      <c r="G591" s="194" t="s">
        <v>173</v>
      </c>
      <c r="H591" s="195">
        <v>1026.6949999999999</v>
      </c>
      <c r="I591" s="196"/>
      <c r="J591" s="197">
        <f>ROUND(I591*H591,2)</f>
        <v>0</v>
      </c>
      <c r="K591" s="193" t="s">
        <v>174</v>
      </c>
      <c r="L591" s="59"/>
      <c r="M591" s="198" t="s">
        <v>22</v>
      </c>
      <c r="N591" s="199" t="s">
        <v>49</v>
      </c>
      <c r="O591" s="40"/>
      <c r="P591" s="200">
        <f>O591*H591</f>
        <v>0</v>
      </c>
      <c r="Q591" s="200">
        <v>8.5000000000000006E-3</v>
      </c>
      <c r="R591" s="200">
        <f>Q591*H591</f>
        <v>8.7269074999999994</v>
      </c>
      <c r="S591" s="200">
        <v>0</v>
      </c>
      <c r="T591" s="201">
        <f>S591*H591</f>
        <v>0</v>
      </c>
      <c r="AR591" s="22" t="s">
        <v>175</v>
      </c>
      <c r="AT591" s="22" t="s">
        <v>170</v>
      </c>
      <c r="AU591" s="22" t="s">
        <v>87</v>
      </c>
      <c r="AY591" s="22" t="s">
        <v>168</v>
      </c>
      <c r="BE591" s="202">
        <f>IF(N591="základní",J591,0)</f>
        <v>0</v>
      </c>
      <c r="BF591" s="202">
        <f>IF(N591="snížená",J591,0)</f>
        <v>0</v>
      </c>
      <c r="BG591" s="202">
        <f>IF(N591="zákl. přenesená",J591,0)</f>
        <v>0</v>
      </c>
      <c r="BH591" s="202">
        <f>IF(N591="sníž. přenesená",J591,0)</f>
        <v>0</v>
      </c>
      <c r="BI591" s="202">
        <f>IF(N591="nulová",J591,0)</f>
        <v>0</v>
      </c>
      <c r="BJ591" s="22" t="s">
        <v>24</v>
      </c>
      <c r="BK591" s="202">
        <f>ROUND(I591*H591,2)</f>
        <v>0</v>
      </c>
      <c r="BL591" s="22" t="s">
        <v>175</v>
      </c>
      <c r="BM591" s="22" t="s">
        <v>931</v>
      </c>
    </row>
    <row r="592" spans="2:65" s="12" customFormat="1" ht="13.5">
      <c r="B592" s="215"/>
      <c r="C592" s="216"/>
      <c r="D592" s="205" t="s">
        <v>177</v>
      </c>
      <c r="E592" s="227" t="s">
        <v>22</v>
      </c>
      <c r="F592" s="228" t="s">
        <v>932</v>
      </c>
      <c r="G592" s="216"/>
      <c r="H592" s="229">
        <v>563.38199999999995</v>
      </c>
      <c r="I592" s="221"/>
      <c r="J592" s="216"/>
      <c r="K592" s="216"/>
      <c r="L592" s="222"/>
      <c r="M592" s="223"/>
      <c r="N592" s="224"/>
      <c r="O592" s="224"/>
      <c r="P592" s="224"/>
      <c r="Q592" s="224"/>
      <c r="R592" s="224"/>
      <c r="S592" s="224"/>
      <c r="T592" s="225"/>
      <c r="AT592" s="226" t="s">
        <v>177</v>
      </c>
      <c r="AU592" s="226" t="s">
        <v>87</v>
      </c>
      <c r="AV592" s="12" t="s">
        <v>87</v>
      </c>
      <c r="AW592" s="12" t="s">
        <v>41</v>
      </c>
      <c r="AX592" s="12" t="s">
        <v>78</v>
      </c>
      <c r="AY592" s="226" t="s">
        <v>168</v>
      </c>
    </row>
    <row r="593" spans="2:65" s="12" customFormat="1" ht="13.5">
      <c r="B593" s="215"/>
      <c r="C593" s="216"/>
      <c r="D593" s="205" t="s">
        <v>177</v>
      </c>
      <c r="E593" s="227" t="s">
        <v>22</v>
      </c>
      <c r="F593" s="228" t="s">
        <v>933</v>
      </c>
      <c r="G593" s="216"/>
      <c r="H593" s="229">
        <v>550.69600000000003</v>
      </c>
      <c r="I593" s="221"/>
      <c r="J593" s="216"/>
      <c r="K593" s="216"/>
      <c r="L593" s="222"/>
      <c r="M593" s="223"/>
      <c r="N593" s="224"/>
      <c r="O593" s="224"/>
      <c r="P593" s="224"/>
      <c r="Q593" s="224"/>
      <c r="R593" s="224"/>
      <c r="S593" s="224"/>
      <c r="T593" s="225"/>
      <c r="AT593" s="226" t="s">
        <v>177</v>
      </c>
      <c r="AU593" s="226" t="s">
        <v>87</v>
      </c>
      <c r="AV593" s="12" t="s">
        <v>87</v>
      </c>
      <c r="AW593" s="12" t="s">
        <v>41</v>
      </c>
      <c r="AX593" s="12" t="s">
        <v>78</v>
      </c>
      <c r="AY593" s="226" t="s">
        <v>168</v>
      </c>
    </row>
    <row r="594" spans="2:65" s="12" customFormat="1" ht="13.5">
      <c r="B594" s="215"/>
      <c r="C594" s="216"/>
      <c r="D594" s="205" t="s">
        <v>177</v>
      </c>
      <c r="E594" s="227" t="s">
        <v>22</v>
      </c>
      <c r="F594" s="228" t="s">
        <v>934</v>
      </c>
      <c r="G594" s="216"/>
      <c r="H594" s="229">
        <v>-33.415999999999997</v>
      </c>
      <c r="I594" s="221"/>
      <c r="J594" s="216"/>
      <c r="K594" s="216"/>
      <c r="L594" s="222"/>
      <c r="M594" s="223"/>
      <c r="N594" s="224"/>
      <c r="O594" s="224"/>
      <c r="P594" s="224"/>
      <c r="Q594" s="224"/>
      <c r="R594" s="224"/>
      <c r="S594" s="224"/>
      <c r="T594" s="225"/>
      <c r="AT594" s="226" t="s">
        <v>177</v>
      </c>
      <c r="AU594" s="226" t="s">
        <v>87</v>
      </c>
      <c r="AV594" s="12" t="s">
        <v>87</v>
      </c>
      <c r="AW594" s="12" t="s">
        <v>41</v>
      </c>
      <c r="AX594" s="12" t="s">
        <v>78</v>
      </c>
      <c r="AY594" s="226" t="s">
        <v>168</v>
      </c>
    </row>
    <row r="595" spans="2:65" s="12" customFormat="1" ht="13.5">
      <c r="B595" s="215"/>
      <c r="C595" s="216"/>
      <c r="D595" s="205" t="s">
        <v>177</v>
      </c>
      <c r="E595" s="227" t="s">
        <v>22</v>
      </c>
      <c r="F595" s="228" t="s">
        <v>935</v>
      </c>
      <c r="G595" s="216"/>
      <c r="H595" s="229">
        <v>-49.265999999999998</v>
      </c>
      <c r="I595" s="221"/>
      <c r="J595" s="216"/>
      <c r="K595" s="216"/>
      <c r="L595" s="222"/>
      <c r="M595" s="223"/>
      <c r="N595" s="224"/>
      <c r="O595" s="224"/>
      <c r="P595" s="224"/>
      <c r="Q595" s="224"/>
      <c r="R595" s="224"/>
      <c r="S595" s="224"/>
      <c r="T595" s="225"/>
      <c r="AT595" s="226" t="s">
        <v>177</v>
      </c>
      <c r="AU595" s="226" t="s">
        <v>87</v>
      </c>
      <c r="AV595" s="12" t="s">
        <v>87</v>
      </c>
      <c r="AW595" s="12" t="s">
        <v>41</v>
      </c>
      <c r="AX595" s="12" t="s">
        <v>78</v>
      </c>
      <c r="AY595" s="226" t="s">
        <v>168</v>
      </c>
    </row>
    <row r="596" spans="2:65" s="12" customFormat="1" ht="13.5">
      <c r="B596" s="215"/>
      <c r="C596" s="216"/>
      <c r="D596" s="217" t="s">
        <v>177</v>
      </c>
      <c r="E596" s="218" t="s">
        <v>22</v>
      </c>
      <c r="F596" s="219" t="s">
        <v>936</v>
      </c>
      <c r="G596" s="216"/>
      <c r="H596" s="220">
        <v>-4.7009999999999996</v>
      </c>
      <c r="I596" s="221"/>
      <c r="J596" s="216"/>
      <c r="K596" s="216"/>
      <c r="L596" s="222"/>
      <c r="M596" s="223"/>
      <c r="N596" s="224"/>
      <c r="O596" s="224"/>
      <c r="P596" s="224"/>
      <c r="Q596" s="224"/>
      <c r="R596" s="224"/>
      <c r="S596" s="224"/>
      <c r="T596" s="225"/>
      <c r="AT596" s="226" t="s">
        <v>177</v>
      </c>
      <c r="AU596" s="226" t="s">
        <v>87</v>
      </c>
      <c r="AV596" s="12" t="s">
        <v>87</v>
      </c>
      <c r="AW596" s="12" t="s">
        <v>41</v>
      </c>
      <c r="AX596" s="12" t="s">
        <v>78</v>
      </c>
      <c r="AY596" s="226" t="s">
        <v>168</v>
      </c>
    </row>
    <row r="597" spans="2:65" s="1" customFormat="1" ht="57" customHeight="1">
      <c r="B597" s="39"/>
      <c r="C597" s="230" t="s">
        <v>937</v>
      </c>
      <c r="D597" s="230" t="s">
        <v>234</v>
      </c>
      <c r="E597" s="231" t="s">
        <v>938</v>
      </c>
      <c r="F597" s="232" t="s">
        <v>939</v>
      </c>
      <c r="G597" s="233" t="s">
        <v>173</v>
      </c>
      <c r="H597" s="234">
        <v>1047.229</v>
      </c>
      <c r="I597" s="235"/>
      <c r="J597" s="236">
        <f>ROUND(I597*H597,2)</f>
        <v>0</v>
      </c>
      <c r="K597" s="232" t="s">
        <v>174</v>
      </c>
      <c r="L597" s="237"/>
      <c r="M597" s="238" t="s">
        <v>22</v>
      </c>
      <c r="N597" s="239" t="s">
        <v>49</v>
      </c>
      <c r="O597" s="40"/>
      <c r="P597" s="200">
        <f>O597*H597</f>
        <v>0</v>
      </c>
      <c r="Q597" s="200">
        <v>6.6E-3</v>
      </c>
      <c r="R597" s="200">
        <f>Q597*H597</f>
        <v>6.9117114000000006</v>
      </c>
      <c r="S597" s="200">
        <v>0</v>
      </c>
      <c r="T597" s="201">
        <f>S597*H597</f>
        <v>0</v>
      </c>
      <c r="AR597" s="22" t="s">
        <v>208</v>
      </c>
      <c r="AT597" s="22" t="s">
        <v>234</v>
      </c>
      <c r="AU597" s="22" t="s">
        <v>87</v>
      </c>
      <c r="AY597" s="22" t="s">
        <v>168</v>
      </c>
      <c r="BE597" s="202">
        <f>IF(N597="základní",J597,0)</f>
        <v>0</v>
      </c>
      <c r="BF597" s="202">
        <f>IF(N597="snížená",J597,0)</f>
        <v>0</v>
      </c>
      <c r="BG597" s="202">
        <f>IF(N597="zákl. přenesená",J597,0)</f>
        <v>0</v>
      </c>
      <c r="BH597" s="202">
        <f>IF(N597="sníž. přenesená",J597,0)</f>
        <v>0</v>
      </c>
      <c r="BI597" s="202">
        <f>IF(N597="nulová",J597,0)</f>
        <v>0</v>
      </c>
      <c r="BJ597" s="22" t="s">
        <v>24</v>
      </c>
      <c r="BK597" s="202">
        <f>ROUND(I597*H597,2)</f>
        <v>0</v>
      </c>
      <c r="BL597" s="22" t="s">
        <v>175</v>
      </c>
      <c r="BM597" s="22" t="s">
        <v>940</v>
      </c>
    </row>
    <row r="598" spans="2:65" s="12" customFormat="1" ht="13.5">
      <c r="B598" s="215"/>
      <c r="C598" s="216"/>
      <c r="D598" s="217" t="s">
        <v>177</v>
      </c>
      <c r="E598" s="216"/>
      <c r="F598" s="219" t="s">
        <v>941</v>
      </c>
      <c r="G598" s="216"/>
      <c r="H598" s="220">
        <v>1047.229</v>
      </c>
      <c r="I598" s="221"/>
      <c r="J598" s="216"/>
      <c r="K598" s="216"/>
      <c r="L598" s="222"/>
      <c r="M598" s="223"/>
      <c r="N598" s="224"/>
      <c r="O598" s="224"/>
      <c r="P598" s="224"/>
      <c r="Q598" s="224"/>
      <c r="R598" s="224"/>
      <c r="S598" s="224"/>
      <c r="T598" s="225"/>
      <c r="AT598" s="226" t="s">
        <v>177</v>
      </c>
      <c r="AU598" s="226" t="s">
        <v>87</v>
      </c>
      <c r="AV598" s="12" t="s">
        <v>87</v>
      </c>
      <c r="AW598" s="12" t="s">
        <v>6</v>
      </c>
      <c r="AX598" s="12" t="s">
        <v>24</v>
      </c>
      <c r="AY598" s="226" t="s">
        <v>168</v>
      </c>
    </row>
    <row r="599" spans="2:65" s="1" customFormat="1" ht="31.5" customHeight="1">
      <c r="B599" s="39"/>
      <c r="C599" s="191" t="s">
        <v>942</v>
      </c>
      <c r="D599" s="191" t="s">
        <v>170</v>
      </c>
      <c r="E599" s="192" t="s">
        <v>943</v>
      </c>
      <c r="F599" s="193" t="s">
        <v>944</v>
      </c>
      <c r="G599" s="194" t="s">
        <v>433</v>
      </c>
      <c r="H599" s="195">
        <v>64.08</v>
      </c>
      <c r="I599" s="196"/>
      <c r="J599" s="197">
        <f>ROUND(I599*H599,2)</f>
        <v>0</v>
      </c>
      <c r="K599" s="193" t="s">
        <v>22</v>
      </c>
      <c r="L599" s="59"/>
      <c r="M599" s="198" t="s">
        <v>22</v>
      </c>
      <c r="N599" s="199" t="s">
        <v>49</v>
      </c>
      <c r="O599" s="40"/>
      <c r="P599" s="200">
        <f>O599*H599</f>
        <v>0</v>
      </c>
      <c r="Q599" s="200">
        <v>1.6999999999999999E-3</v>
      </c>
      <c r="R599" s="200">
        <f>Q599*H599</f>
        <v>0.10893599999999999</v>
      </c>
      <c r="S599" s="200">
        <v>0</v>
      </c>
      <c r="T599" s="201">
        <f>S599*H599</f>
        <v>0</v>
      </c>
      <c r="AR599" s="22" t="s">
        <v>175</v>
      </c>
      <c r="AT599" s="22" t="s">
        <v>170</v>
      </c>
      <c r="AU599" s="22" t="s">
        <v>87</v>
      </c>
      <c r="AY599" s="22" t="s">
        <v>168</v>
      </c>
      <c r="BE599" s="202">
        <f>IF(N599="základní",J599,0)</f>
        <v>0</v>
      </c>
      <c r="BF599" s="202">
        <f>IF(N599="snížená",J599,0)</f>
        <v>0</v>
      </c>
      <c r="BG599" s="202">
        <f>IF(N599="zákl. přenesená",J599,0)</f>
        <v>0</v>
      </c>
      <c r="BH599" s="202">
        <f>IF(N599="sníž. přenesená",J599,0)</f>
        <v>0</v>
      </c>
      <c r="BI599" s="202">
        <f>IF(N599="nulová",J599,0)</f>
        <v>0</v>
      </c>
      <c r="BJ599" s="22" t="s">
        <v>24</v>
      </c>
      <c r="BK599" s="202">
        <f>ROUND(I599*H599,2)</f>
        <v>0</v>
      </c>
      <c r="BL599" s="22" t="s">
        <v>175</v>
      </c>
      <c r="BM599" s="22" t="s">
        <v>945</v>
      </c>
    </row>
    <row r="600" spans="2:65" s="1" customFormat="1" ht="31.5" customHeight="1">
      <c r="B600" s="39"/>
      <c r="C600" s="230" t="s">
        <v>946</v>
      </c>
      <c r="D600" s="230" t="s">
        <v>234</v>
      </c>
      <c r="E600" s="231" t="s">
        <v>947</v>
      </c>
      <c r="F600" s="232" t="s">
        <v>948</v>
      </c>
      <c r="G600" s="233" t="s">
        <v>173</v>
      </c>
      <c r="H600" s="234">
        <v>26.914000000000001</v>
      </c>
      <c r="I600" s="235"/>
      <c r="J600" s="236">
        <f>ROUND(I600*H600,2)</f>
        <v>0</v>
      </c>
      <c r="K600" s="232" t="s">
        <v>174</v>
      </c>
      <c r="L600" s="237"/>
      <c r="M600" s="238" t="s">
        <v>22</v>
      </c>
      <c r="N600" s="239" t="s">
        <v>49</v>
      </c>
      <c r="O600" s="40"/>
      <c r="P600" s="200">
        <f>O600*H600</f>
        <v>0</v>
      </c>
      <c r="Q600" s="200">
        <v>1.4E-3</v>
      </c>
      <c r="R600" s="200">
        <f>Q600*H600</f>
        <v>3.7679600000000001E-2</v>
      </c>
      <c r="S600" s="200">
        <v>0</v>
      </c>
      <c r="T600" s="201">
        <f>S600*H600</f>
        <v>0</v>
      </c>
      <c r="AR600" s="22" t="s">
        <v>208</v>
      </c>
      <c r="AT600" s="22" t="s">
        <v>234</v>
      </c>
      <c r="AU600" s="22" t="s">
        <v>87</v>
      </c>
      <c r="AY600" s="22" t="s">
        <v>168</v>
      </c>
      <c r="BE600" s="202">
        <f>IF(N600="základní",J600,0)</f>
        <v>0</v>
      </c>
      <c r="BF600" s="202">
        <f>IF(N600="snížená",J600,0)</f>
        <v>0</v>
      </c>
      <c r="BG600" s="202">
        <f>IF(N600="zákl. přenesená",J600,0)</f>
        <v>0</v>
      </c>
      <c r="BH600" s="202">
        <f>IF(N600="sníž. přenesená",J600,0)</f>
        <v>0</v>
      </c>
      <c r="BI600" s="202">
        <f>IF(N600="nulová",J600,0)</f>
        <v>0</v>
      </c>
      <c r="BJ600" s="22" t="s">
        <v>24</v>
      </c>
      <c r="BK600" s="202">
        <f>ROUND(I600*H600,2)</f>
        <v>0</v>
      </c>
      <c r="BL600" s="22" t="s">
        <v>175</v>
      </c>
      <c r="BM600" s="22" t="s">
        <v>949</v>
      </c>
    </row>
    <row r="601" spans="2:65" s="12" customFormat="1" ht="13.5">
      <c r="B601" s="215"/>
      <c r="C601" s="216"/>
      <c r="D601" s="205" t="s">
        <v>177</v>
      </c>
      <c r="E601" s="227" t="s">
        <v>22</v>
      </c>
      <c r="F601" s="228" t="s">
        <v>950</v>
      </c>
      <c r="G601" s="216"/>
      <c r="H601" s="229">
        <v>25.632000000000001</v>
      </c>
      <c r="I601" s="221"/>
      <c r="J601" s="216"/>
      <c r="K601" s="216"/>
      <c r="L601" s="222"/>
      <c r="M601" s="223"/>
      <c r="N601" s="224"/>
      <c r="O601" s="224"/>
      <c r="P601" s="224"/>
      <c r="Q601" s="224"/>
      <c r="R601" s="224"/>
      <c r="S601" s="224"/>
      <c r="T601" s="225"/>
      <c r="AT601" s="226" t="s">
        <v>177</v>
      </c>
      <c r="AU601" s="226" t="s">
        <v>87</v>
      </c>
      <c r="AV601" s="12" t="s">
        <v>87</v>
      </c>
      <c r="AW601" s="12" t="s">
        <v>41</v>
      </c>
      <c r="AX601" s="12" t="s">
        <v>78</v>
      </c>
      <c r="AY601" s="226" t="s">
        <v>168</v>
      </c>
    </row>
    <row r="602" spans="2:65" s="12" customFormat="1" ht="13.5">
      <c r="B602" s="215"/>
      <c r="C602" s="216"/>
      <c r="D602" s="217" t="s">
        <v>177</v>
      </c>
      <c r="E602" s="216"/>
      <c r="F602" s="219" t="s">
        <v>951</v>
      </c>
      <c r="G602" s="216"/>
      <c r="H602" s="220">
        <v>26.914000000000001</v>
      </c>
      <c r="I602" s="221"/>
      <c r="J602" s="216"/>
      <c r="K602" s="216"/>
      <c r="L602" s="222"/>
      <c r="M602" s="223"/>
      <c r="N602" s="224"/>
      <c r="O602" s="224"/>
      <c r="P602" s="224"/>
      <c r="Q602" s="224"/>
      <c r="R602" s="224"/>
      <c r="S602" s="224"/>
      <c r="T602" s="225"/>
      <c r="AT602" s="226" t="s">
        <v>177</v>
      </c>
      <c r="AU602" s="226" t="s">
        <v>87</v>
      </c>
      <c r="AV602" s="12" t="s">
        <v>87</v>
      </c>
      <c r="AW602" s="12" t="s">
        <v>6</v>
      </c>
      <c r="AX602" s="12" t="s">
        <v>24</v>
      </c>
      <c r="AY602" s="226" t="s">
        <v>168</v>
      </c>
    </row>
    <row r="603" spans="2:65" s="1" customFormat="1" ht="22.5" customHeight="1">
      <c r="B603" s="39"/>
      <c r="C603" s="191" t="s">
        <v>952</v>
      </c>
      <c r="D603" s="191" t="s">
        <v>170</v>
      </c>
      <c r="E603" s="192" t="s">
        <v>953</v>
      </c>
      <c r="F603" s="193" t="s">
        <v>954</v>
      </c>
      <c r="G603" s="194" t="s">
        <v>433</v>
      </c>
      <c r="H603" s="195">
        <v>153.90299999999999</v>
      </c>
      <c r="I603" s="196"/>
      <c r="J603" s="197">
        <f>ROUND(I603*H603,2)</f>
        <v>0</v>
      </c>
      <c r="K603" s="193" t="s">
        <v>174</v>
      </c>
      <c r="L603" s="59"/>
      <c r="M603" s="198" t="s">
        <v>22</v>
      </c>
      <c r="N603" s="199" t="s">
        <v>49</v>
      </c>
      <c r="O603" s="40"/>
      <c r="P603" s="200">
        <f>O603*H603</f>
        <v>0</v>
      </c>
      <c r="Q603" s="200">
        <v>2.5000000000000001E-4</v>
      </c>
      <c r="R603" s="200">
        <f>Q603*H603</f>
        <v>3.8475749999999996E-2</v>
      </c>
      <c r="S603" s="200">
        <v>0</v>
      </c>
      <c r="T603" s="201">
        <f>S603*H603</f>
        <v>0</v>
      </c>
      <c r="AR603" s="22" t="s">
        <v>175</v>
      </c>
      <c r="AT603" s="22" t="s">
        <v>170</v>
      </c>
      <c r="AU603" s="22" t="s">
        <v>87</v>
      </c>
      <c r="AY603" s="22" t="s">
        <v>168</v>
      </c>
      <c r="BE603" s="202">
        <f>IF(N603="základní",J603,0)</f>
        <v>0</v>
      </c>
      <c r="BF603" s="202">
        <f>IF(N603="snížená",J603,0)</f>
        <v>0</v>
      </c>
      <c r="BG603" s="202">
        <f>IF(N603="zákl. přenesená",J603,0)</f>
        <v>0</v>
      </c>
      <c r="BH603" s="202">
        <f>IF(N603="sníž. přenesená",J603,0)</f>
        <v>0</v>
      </c>
      <c r="BI603" s="202">
        <f>IF(N603="nulová",J603,0)</f>
        <v>0</v>
      </c>
      <c r="BJ603" s="22" t="s">
        <v>24</v>
      </c>
      <c r="BK603" s="202">
        <f>ROUND(I603*H603,2)</f>
        <v>0</v>
      </c>
      <c r="BL603" s="22" t="s">
        <v>175</v>
      </c>
      <c r="BM603" s="22" t="s">
        <v>955</v>
      </c>
    </row>
    <row r="604" spans="2:65" s="11" customFormat="1" ht="13.5">
      <c r="B604" s="203"/>
      <c r="C604" s="204"/>
      <c r="D604" s="205" t="s">
        <v>177</v>
      </c>
      <c r="E604" s="206" t="s">
        <v>22</v>
      </c>
      <c r="F604" s="207" t="s">
        <v>956</v>
      </c>
      <c r="G604" s="204"/>
      <c r="H604" s="208" t="s">
        <v>22</v>
      </c>
      <c r="I604" s="209"/>
      <c r="J604" s="204"/>
      <c r="K604" s="204"/>
      <c r="L604" s="210"/>
      <c r="M604" s="211"/>
      <c r="N604" s="212"/>
      <c r="O604" s="212"/>
      <c r="P604" s="212"/>
      <c r="Q604" s="212"/>
      <c r="R604" s="212"/>
      <c r="S604" s="212"/>
      <c r="T604" s="213"/>
      <c r="AT604" s="214" t="s">
        <v>177</v>
      </c>
      <c r="AU604" s="214" t="s">
        <v>87</v>
      </c>
      <c r="AV604" s="11" t="s">
        <v>24</v>
      </c>
      <c r="AW604" s="11" t="s">
        <v>41</v>
      </c>
      <c r="AX604" s="11" t="s">
        <v>78</v>
      </c>
      <c r="AY604" s="214" t="s">
        <v>168</v>
      </c>
    </row>
    <row r="605" spans="2:65" s="12" customFormat="1" ht="13.5">
      <c r="B605" s="215"/>
      <c r="C605" s="216"/>
      <c r="D605" s="205" t="s">
        <v>177</v>
      </c>
      <c r="E605" s="227" t="s">
        <v>22</v>
      </c>
      <c r="F605" s="228" t="s">
        <v>957</v>
      </c>
      <c r="G605" s="216"/>
      <c r="H605" s="229">
        <v>64.08</v>
      </c>
      <c r="I605" s="221"/>
      <c r="J605" s="216"/>
      <c r="K605" s="216"/>
      <c r="L605" s="222"/>
      <c r="M605" s="223"/>
      <c r="N605" s="224"/>
      <c r="O605" s="224"/>
      <c r="P605" s="224"/>
      <c r="Q605" s="224"/>
      <c r="R605" s="224"/>
      <c r="S605" s="224"/>
      <c r="T605" s="225"/>
      <c r="AT605" s="226" t="s">
        <v>177</v>
      </c>
      <c r="AU605" s="226" t="s">
        <v>87</v>
      </c>
      <c r="AV605" s="12" t="s">
        <v>87</v>
      </c>
      <c r="AW605" s="12" t="s">
        <v>41</v>
      </c>
      <c r="AX605" s="12" t="s">
        <v>78</v>
      </c>
      <c r="AY605" s="226" t="s">
        <v>168</v>
      </c>
    </row>
    <row r="606" spans="2:65" s="11" customFormat="1" ht="13.5">
      <c r="B606" s="203"/>
      <c r="C606" s="204"/>
      <c r="D606" s="205" t="s">
        <v>177</v>
      </c>
      <c r="E606" s="206" t="s">
        <v>22</v>
      </c>
      <c r="F606" s="207" t="s">
        <v>958</v>
      </c>
      <c r="G606" s="204"/>
      <c r="H606" s="208" t="s">
        <v>22</v>
      </c>
      <c r="I606" s="209"/>
      <c r="J606" s="204"/>
      <c r="K606" s="204"/>
      <c r="L606" s="210"/>
      <c r="M606" s="211"/>
      <c r="N606" s="212"/>
      <c r="O606" s="212"/>
      <c r="P606" s="212"/>
      <c r="Q606" s="212"/>
      <c r="R606" s="212"/>
      <c r="S606" s="212"/>
      <c r="T606" s="213"/>
      <c r="AT606" s="214" t="s">
        <v>177</v>
      </c>
      <c r="AU606" s="214" t="s">
        <v>87</v>
      </c>
      <c r="AV606" s="11" t="s">
        <v>24</v>
      </c>
      <c r="AW606" s="11" t="s">
        <v>41</v>
      </c>
      <c r="AX606" s="11" t="s">
        <v>78</v>
      </c>
      <c r="AY606" s="214" t="s">
        <v>168</v>
      </c>
    </row>
    <row r="607" spans="2:65" s="12" customFormat="1" ht="13.5">
      <c r="B607" s="215"/>
      <c r="C607" s="216"/>
      <c r="D607" s="205" t="s">
        <v>177</v>
      </c>
      <c r="E607" s="227" t="s">
        <v>22</v>
      </c>
      <c r="F607" s="228" t="s">
        <v>959</v>
      </c>
      <c r="G607" s="216"/>
      <c r="H607" s="229">
        <v>67.78</v>
      </c>
      <c r="I607" s="221"/>
      <c r="J607" s="216"/>
      <c r="K607" s="216"/>
      <c r="L607" s="222"/>
      <c r="M607" s="223"/>
      <c r="N607" s="224"/>
      <c r="O607" s="224"/>
      <c r="P607" s="224"/>
      <c r="Q607" s="224"/>
      <c r="R607" s="224"/>
      <c r="S607" s="224"/>
      <c r="T607" s="225"/>
      <c r="AT607" s="226" t="s">
        <v>177</v>
      </c>
      <c r="AU607" s="226" t="s">
        <v>87</v>
      </c>
      <c r="AV607" s="12" t="s">
        <v>87</v>
      </c>
      <c r="AW607" s="12" t="s">
        <v>41</v>
      </c>
      <c r="AX607" s="12" t="s">
        <v>78</v>
      </c>
      <c r="AY607" s="226" t="s">
        <v>168</v>
      </c>
    </row>
    <row r="608" spans="2:65" s="11" customFormat="1" ht="13.5">
      <c r="B608" s="203"/>
      <c r="C608" s="204"/>
      <c r="D608" s="205" t="s">
        <v>177</v>
      </c>
      <c r="E608" s="206" t="s">
        <v>22</v>
      </c>
      <c r="F608" s="207" t="s">
        <v>960</v>
      </c>
      <c r="G608" s="204"/>
      <c r="H608" s="208" t="s">
        <v>22</v>
      </c>
      <c r="I608" s="209"/>
      <c r="J608" s="204"/>
      <c r="K608" s="204"/>
      <c r="L608" s="210"/>
      <c r="M608" s="211"/>
      <c r="N608" s="212"/>
      <c r="O608" s="212"/>
      <c r="P608" s="212"/>
      <c r="Q608" s="212"/>
      <c r="R608" s="212"/>
      <c r="S608" s="212"/>
      <c r="T608" s="213"/>
      <c r="AT608" s="214" t="s">
        <v>177</v>
      </c>
      <c r="AU608" s="214" t="s">
        <v>87</v>
      </c>
      <c r="AV608" s="11" t="s">
        <v>24</v>
      </c>
      <c r="AW608" s="11" t="s">
        <v>41</v>
      </c>
      <c r="AX608" s="11" t="s">
        <v>78</v>
      </c>
      <c r="AY608" s="214" t="s">
        <v>168</v>
      </c>
    </row>
    <row r="609" spans="2:65" s="12" customFormat="1" ht="13.5">
      <c r="B609" s="215"/>
      <c r="C609" s="216"/>
      <c r="D609" s="217" t="s">
        <v>177</v>
      </c>
      <c r="E609" s="218" t="s">
        <v>22</v>
      </c>
      <c r="F609" s="219" t="s">
        <v>961</v>
      </c>
      <c r="G609" s="216"/>
      <c r="H609" s="220">
        <v>22.042999999999999</v>
      </c>
      <c r="I609" s="221"/>
      <c r="J609" s="216"/>
      <c r="K609" s="216"/>
      <c r="L609" s="222"/>
      <c r="M609" s="223"/>
      <c r="N609" s="224"/>
      <c r="O609" s="224"/>
      <c r="P609" s="224"/>
      <c r="Q609" s="224"/>
      <c r="R609" s="224"/>
      <c r="S609" s="224"/>
      <c r="T609" s="225"/>
      <c r="AT609" s="226" t="s">
        <v>177</v>
      </c>
      <c r="AU609" s="226" t="s">
        <v>87</v>
      </c>
      <c r="AV609" s="12" t="s">
        <v>87</v>
      </c>
      <c r="AW609" s="12" t="s">
        <v>41</v>
      </c>
      <c r="AX609" s="12" t="s">
        <v>78</v>
      </c>
      <c r="AY609" s="226" t="s">
        <v>168</v>
      </c>
    </row>
    <row r="610" spans="2:65" s="1" customFormat="1" ht="22.5" customHeight="1">
      <c r="B610" s="39"/>
      <c r="C610" s="230" t="s">
        <v>962</v>
      </c>
      <c r="D610" s="230" t="s">
        <v>234</v>
      </c>
      <c r="E610" s="231" t="s">
        <v>963</v>
      </c>
      <c r="F610" s="232" t="s">
        <v>964</v>
      </c>
      <c r="G610" s="233" t="s">
        <v>433</v>
      </c>
      <c r="H610" s="234">
        <v>70.488</v>
      </c>
      <c r="I610" s="235"/>
      <c r="J610" s="236">
        <f>ROUND(I610*H610,2)</f>
        <v>0</v>
      </c>
      <c r="K610" s="232" t="s">
        <v>641</v>
      </c>
      <c r="L610" s="237"/>
      <c r="M610" s="238" t="s">
        <v>22</v>
      </c>
      <c r="N610" s="239" t="s">
        <v>49</v>
      </c>
      <c r="O610" s="40"/>
      <c r="P610" s="200">
        <f>O610*H610</f>
        <v>0</v>
      </c>
      <c r="Q610" s="200">
        <v>4.0000000000000002E-4</v>
      </c>
      <c r="R610" s="200">
        <f>Q610*H610</f>
        <v>2.81952E-2</v>
      </c>
      <c r="S610" s="200">
        <v>0</v>
      </c>
      <c r="T610" s="201">
        <f>S610*H610</f>
        <v>0</v>
      </c>
      <c r="AR610" s="22" t="s">
        <v>208</v>
      </c>
      <c r="AT610" s="22" t="s">
        <v>234</v>
      </c>
      <c r="AU610" s="22" t="s">
        <v>87</v>
      </c>
      <c r="AY610" s="22" t="s">
        <v>168</v>
      </c>
      <c r="BE610" s="202">
        <f>IF(N610="základní",J610,0)</f>
        <v>0</v>
      </c>
      <c r="BF610" s="202">
        <f>IF(N610="snížená",J610,0)</f>
        <v>0</v>
      </c>
      <c r="BG610" s="202">
        <f>IF(N610="zákl. přenesená",J610,0)</f>
        <v>0</v>
      </c>
      <c r="BH610" s="202">
        <f>IF(N610="sníž. přenesená",J610,0)</f>
        <v>0</v>
      </c>
      <c r="BI610" s="202">
        <f>IF(N610="nulová",J610,0)</f>
        <v>0</v>
      </c>
      <c r="BJ610" s="22" t="s">
        <v>24</v>
      </c>
      <c r="BK610" s="202">
        <f>ROUND(I610*H610,2)</f>
        <v>0</v>
      </c>
      <c r="BL610" s="22" t="s">
        <v>175</v>
      </c>
      <c r="BM610" s="22" t="s">
        <v>965</v>
      </c>
    </row>
    <row r="611" spans="2:65" s="12" customFormat="1" ht="13.5">
      <c r="B611" s="215"/>
      <c r="C611" s="216"/>
      <c r="D611" s="217" t="s">
        <v>177</v>
      </c>
      <c r="E611" s="216"/>
      <c r="F611" s="219" t="s">
        <v>966</v>
      </c>
      <c r="G611" s="216"/>
      <c r="H611" s="220">
        <v>70.488</v>
      </c>
      <c r="I611" s="221"/>
      <c r="J611" s="216"/>
      <c r="K611" s="216"/>
      <c r="L611" s="222"/>
      <c r="M611" s="223"/>
      <c r="N611" s="224"/>
      <c r="O611" s="224"/>
      <c r="P611" s="224"/>
      <c r="Q611" s="224"/>
      <c r="R611" s="224"/>
      <c r="S611" s="224"/>
      <c r="T611" s="225"/>
      <c r="AT611" s="226" t="s">
        <v>177</v>
      </c>
      <c r="AU611" s="226" t="s">
        <v>87</v>
      </c>
      <c r="AV611" s="12" t="s">
        <v>87</v>
      </c>
      <c r="AW611" s="12" t="s">
        <v>6</v>
      </c>
      <c r="AX611" s="12" t="s">
        <v>24</v>
      </c>
      <c r="AY611" s="226" t="s">
        <v>168</v>
      </c>
    </row>
    <row r="612" spans="2:65" s="1" customFormat="1" ht="22.5" customHeight="1">
      <c r="B612" s="39"/>
      <c r="C612" s="230" t="s">
        <v>967</v>
      </c>
      <c r="D612" s="230" t="s">
        <v>234</v>
      </c>
      <c r="E612" s="231" t="s">
        <v>968</v>
      </c>
      <c r="F612" s="232" t="s">
        <v>969</v>
      </c>
      <c r="G612" s="233" t="s">
        <v>433</v>
      </c>
      <c r="H612" s="234">
        <v>71.168999999999997</v>
      </c>
      <c r="I612" s="235"/>
      <c r="J612" s="236">
        <f>ROUND(I612*H612,2)</f>
        <v>0</v>
      </c>
      <c r="K612" s="232" t="s">
        <v>641</v>
      </c>
      <c r="L612" s="237"/>
      <c r="M612" s="238" t="s">
        <v>22</v>
      </c>
      <c r="N612" s="239" t="s">
        <v>49</v>
      </c>
      <c r="O612" s="40"/>
      <c r="P612" s="200">
        <f>O612*H612</f>
        <v>0</v>
      </c>
      <c r="Q612" s="200">
        <v>4.0000000000000002E-4</v>
      </c>
      <c r="R612" s="200">
        <f>Q612*H612</f>
        <v>2.8467599999999999E-2</v>
      </c>
      <c r="S612" s="200">
        <v>0</v>
      </c>
      <c r="T612" s="201">
        <f>S612*H612</f>
        <v>0</v>
      </c>
      <c r="AR612" s="22" t="s">
        <v>208</v>
      </c>
      <c r="AT612" s="22" t="s">
        <v>234</v>
      </c>
      <c r="AU612" s="22" t="s">
        <v>87</v>
      </c>
      <c r="AY612" s="22" t="s">
        <v>168</v>
      </c>
      <c r="BE612" s="202">
        <f>IF(N612="základní",J612,0)</f>
        <v>0</v>
      </c>
      <c r="BF612" s="202">
        <f>IF(N612="snížená",J612,0)</f>
        <v>0</v>
      </c>
      <c r="BG612" s="202">
        <f>IF(N612="zákl. přenesená",J612,0)</f>
        <v>0</v>
      </c>
      <c r="BH612" s="202">
        <f>IF(N612="sníž. přenesená",J612,0)</f>
        <v>0</v>
      </c>
      <c r="BI612" s="202">
        <f>IF(N612="nulová",J612,0)</f>
        <v>0</v>
      </c>
      <c r="BJ612" s="22" t="s">
        <v>24</v>
      </c>
      <c r="BK612" s="202">
        <f>ROUND(I612*H612,2)</f>
        <v>0</v>
      </c>
      <c r="BL612" s="22" t="s">
        <v>175</v>
      </c>
      <c r="BM612" s="22" t="s">
        <v>970</v>
      </c>
    </row>
    <row r="613" spans="2:65" s="12" customFormat="1" ht="13.5">
      <c r="B613" s="215"/>
      <c r="C613" s="216"/>
      <c r="D613" s="217" t="s">
        <v>177</v>
      </c>
      <c r="E613" s="216"/>
      <c r="F613" s="219" t="s">
        <v>971</v>
      </c>
      <c r="G613" s="216"/>
      <c r="H613" s="220">
        <v>71.168999999999997</v>
      </c>
      <c r="I613" s="221"/>
      <c r="J613" s="216"/>
      <c r="K613" s="216"/>
      <c r="L613" s="222"/>
      <c r="M613" s="223"/>
      <c r="N613" s="224"/>
      <c r="O613" s="224"/>
      <c r="P613" s="224"/>
      <c r="Q613" s="224"/>
      <c r="R613" s="224"/>
      <c r="S613" s="224"/>
      <c r="T613" s="225"/>
      <c r="AT613" s="226" t="s">
        <v>177</v>
      </c>
      <c r="AU613" s="226" t="s">
        <v>87</v>
      </c>
      <c r="AV613" s="12" t="s">
        <v>87</v>
      </c>
      <c r="AW613" s="12" t="s">
        <v>6</v>
      </c>
      <c r="AX613" s="12" t="s">
        <v>24</v>
      </c>
      <c r="AY613" s="226" t="s">
        <v>168</v>
      </c>
    </row>
    <row r="614" spans="2:65" s="1" customFormat="1" ht="31.5" customHeight="1">
      <c r="B614" s="39"/>
      <c r="C614" s="230" t="s">
        <v>972</v>
      </c>
      <c r="D614" s="230" t="s">
        <v>234</v>
      </c>
      <c r="E614" s="231" t="s">
        <v>973</v>
      </c>
      <c r="F614" s="232" t="s">
        <v>974</v>
      </c>
      <c r="G614" s="233" t="s">
        <v>433</v>
      </c>
      <c r="H614" s="234">
        <v>23.145</v>
      </c>
      <c r="I614" s="235"/>
      <c r="J614" s="236">
        <f>ROUND(I614*H614,2)</f>
        <v>0</v>
      </c>
      <c r="K614" s="232" t="s">
        <v>174</v>
      </c>
      <c r="L614" s="237"/>
      <c r="M614" s="238" t="s">
        <v>22</v>
      </c>
      <c r="N614" s="239" t="s">
        <v>49</v>
      </c>
      <c r="O614" s="40"/>
      <c r="P614" s="200">
        <f>O614*H614</f>
        <v>0</v>
      </c>
      <c r="Q614" s="200">
        <v>5.0000000000000001E-4</v>
      </c>
      <c r="R614" s="200">
        <f>Q614*H614</f>
        <v>1.1572499999999999E-2</v>
      </c>
      <c r="S614" s="200">
        <v>0</v>
      </c>
      <c r="T614" s="201">
        <f>S614*H614</f>
        <v>0</v>
      </c>
      <c r="AR614" s="22" t="s">
        <v>208</v>
      </c>
      <c r="AT614" s="22" t="s">
        <v>234</v>
      </c>
      <c r="AU614" s="22" t="s">
        <v>87</v>
      </c>
      <c r="AY614" s="22" t="s">
        <v>168</v>
      </c>
      <c r="BE614" s="202">
        <f>IF(N614="základní",J614,0)</f>
        <v>0</v>
      </c>
      <c r="BF614" s="202">
        <f>IF(N614="snížená",J614,0)</f>
        <v>0</v>
      </c>
      <c r="BG614" s="202">
        <f>IF(N614="zákl. přenesená",J614,0)</f>
        <v>0</v>
      </c>
      <c r="BH614" s="202">
        <f>IF(N614="sníž. přenesená",J614,0)</f>
        <v>0</v>
      </c>
      <c r="BI614" s="202">
        <f>IF(N614="nulová",J614,0)</f>
        <v>0</v>
      </c>
      <c r="BJ614" s="22" t="s">
        <v>24</v>
      </c>
      <c r="BK614" s="202">
        <f>ROUND(I614*H614,2)</f>
        <v>0</v>
      </c>
      <c r="BL614" s="22" t="s">
        <v>175</v>
      </c>
      <c r="BM614" s="22" t="s">
        <v>975</v>
      </c>
    </row>
    <row r="615" spans="2:65" s="12" customFormat="1" ht="13.5">
      <c r="B615" s="215"/>
      <c r="C615" s="216"/>
      <c r="D615" s="217" t="s">
        <v>177</v>
      </c>
      <c r="E615" s="216"/>
      <c r="F615" s="219" t="s">
        <v>976</v>
      </c>
      <c r="G615" s="216"/>
      <c r="H615" s="220">
        <v>23.145</v>
      </c>
      <c r="I615" s="221"/>
      <c r="J615" s="216"/>
      <c r="K615" s="216"/>
      <c r="L615" s="222"/>
      <c r="M615" s="223"/>
      <c r="N615" s="224"/>
      <c r="O615" s="224"/>
      <c r="P615" s="224"/>
      <c r="Q615" s="224"/>
      <c r="R615" s="224"/>
      <c r="S615" s="224"/>
      <c r="T615" s="225"/>
      <c r="AT615" s="226" t="s">
        <v>177</v>
      </c>
      <c r="AU615" s="226" t="s">
        <v>87</v>
      </c>
      <c r="AV615" s="12" t="s">
        <v>87</v>
      </c>
      <c r="AW615" s="12" t="s">
        <v>6</v>
      </c>
      <c r="AX615" s="12" t="s">
        <v>24</v>
      </c>
      <c r="AY615" s="226" t="s">
        <v>168</v>
      </c>
    </row>
    <row r="616" spans="2:65" s="1" customFormat="1" ht="31.5" customHeight="1">
      <c r="B616" s="39"/>
      <c r="C616" s="191" t="s">
        <v>977</v>
      </c>
      <c r="D616" s="191" t="s">
        <v>170</v>
      </c>
      <c r="E616" s="192" t="s">
        <v>978</v>
      </c>
      <c r="F616" s="193" t="s">
        <v>979</v>
      </c>
      <c r="G616" s="194" t="s">
        <v>173</v>
      </c>
      <c r="H616" s="195">
        <v>90.738</v>
      </c>
      <c r="I616" s="196"/>
      <c r="J616" s="197">
        <f>ROUND(I616*H616,2)</f>
        <v>0</v>
      </c>
      <c r="K616" s="193" t="s">
        <v>174</v>
      </c>
      <c r="L616" s="59"/>
      <c r="M616" s="198" t="s">
        <v>22</v>
      </c>
      <c r="N616" s="199" t="s">
        <v>49</v>
      </c>
      <c r="O616" s="40"/>
      <c r="P616" s="200">
        <f>O616*H616</f>
        <v>0</v>
      </c>
      <c r="Q616" s="200">
        <v>1.8100000000000002E-2</v>
      </c>
      <c r="R616" s="200">
        <f>Q616*H616</f>
        <v>1.6423578000000001</v>
      </c>
      <c r="S616" s="200">
        <v>0</v>
      </c>
      <c r="T616" s="201">
        <f>S616*H616</f>
        <v>0</v>
      </c>
      <c r="AR616" s="22" t="s">
        <v>175</v>
      </c>
      <c r="AT616" s="22" t="s">
        <v>170</v>
      </c>
      <c r="AU616" s="22" t="s">
        <v>87</v>
      </c>
      <c r="AY616" s="22" t="s">
        <v>168</v>
      </c>
      <c r="BE616" s="202">
        <f>IF(N616="základní",J616,0)</f>
        <v>0</v>
      </c>
      <c r="BF616" s="202">
        <f>IF(N616="snížená",J616,0)</f>
        <v>0</v>
      </c>
      <c r="BG616" s="202">
        <f>IF(N616="zákl. přenesená",J616,0)</f>
        <v>0</v>
      </c>
      <c r="BH616" s="202">
        <f>IF(N616="sníž. přenesená",J616,0)</f>
        <v>0</v>
      </c>
      <c r="BI616" s="202">
        <f>IF(N616="nulová",J616,0)</f>
        <v>0</v>
      </c>
      <c r="BJ616" s="22" t="s">
        <v>24</v>
      </c>
      <c r="BK616" s="202">
        <f>ROUND(I616*H616,2)</f>
        <v>0</v>
      </c>
      <c r="BL616" s="22" t="s">
        <v>175</v>
      </c>
      <c r="BM616" s="22" t="s">
        <v>980</v>
      </c>
    </row>
    <row r="617" spans="2:65" s="11" customFormat="1" ht="13.5">
      <c r="B617" s="203"/>
      <c r="C617" s="204"/>
      <c r="D617" s="205" t="s">
        <v>177</v>
      </c>
      <c r="E617" s="206" t="s">
        <v>22</v>
      </c>
      <c r="F617" s="207" t="s">
        <v>981</v>
      </c>
      <c r="G617" s="204"/>
      <c r="H617" s="208" t="s">
        <v>22</v>
      </c>
      <c r="I617" s="209"/>
      <c r="J617" s="204"/>
      <c r="K617" s="204"/>
      <c r="L617" s="210"/>
      <c r="M617" s="211"/>
      <c r="N617" s="212"/>
      <c r="O617" s="212"/>
      <c r="P617" s="212"/>
      <c r="Q617" s="212"/>
      <c r="R617" s="212"/>
      <c r="S617" s="212"/>
      <c r="T617" s="213"/>
      <c r="AT617" s="214" t="s">
        <v>177</v>
      </c>
      <c r="AU617" s="214" t="s">
        <v>87</v>
      </c>
      <c r="AV617" s="11" t="s">
        <v>24</v>
      </c>
      <c r="AW617" s="11" t="s">
        <v>41</v>
      </c>
      <c r="AX617" s="11" t="s">
        <v>78</v>
      </c>
      <c r="AY617" s="214" t="s">
        <v>168</v>
      </c>
    </row>
    <row r="618" spans="2:65" s="11" customFormat="1" ht="13.5">
      <c r="B618" s="203"/>
      <c r="C618" s="204"/>
      <c r="D618" s="205" t="s">
        <v>177</v>
      </c>
      <c r="E618" s="206" t="s">
        <v>22</v>
      </c>
      <c r="F618" s="207" t="s">
        <v>283</v>
      </c>
      <c r="G618" s="204"/>
      <c r="H618" s="208" t="s">
        <v>22</v>
      </c>
      <c r="I618" s="209"/>
      <c r="J618" s="204"/>
      <c r="K618" s="204"/>
      <c r="L618" s="210"/>
      <c r="M618" s="211"/>
      <c r="N618" s="212"/>
      <c r="O618" s="212"/>
      <c r="P618" s="212"/>
      <c r="Q618" s="212"/>
      <c r="R618" s="212"/>
      <c r="S618" s="212"/>
      <c r="T618" s="213"/>
      <c r="AT618" s="214" t="s">
        <v>177</v>
      </c>
      <c r="AU618" s="214" t="s">
        <v>87</v>
      </c>
      <c r="AV618" s="11" t="s">
        <v>24</v>
      </c>
      <c r="AW618" s="11" t="s">
        <v>41</v>
      </c>
      <c r="AX618" s="11" t="s">
        <v>78</v>
      </c>
      <c r="AY618" s="214" t="s">
        <v>168</v>
      </c>
    </row>
    <row r="619" spans="2:65" s="12" customFormat="1" ht="13.5">
      <c r="B619" s="215"/>
      <c r="C619" s="216"/>
      <c r="D619" s="205" t="s">
        <v>177</v>
      </c>
      <c r="E619" s="227" t="s">
        <v>22</v>
      </c>
      <c r="F619" s="228" t="s">
        <v>982</v>
      </c>
      <c r="G619" s="216"/>
      <c r="H619" s="229">
        <v>1.8</v>
      </c>
      <c r="I619" s="221"/>
      <c r="J619" s="216"/>
      <c r="K619" s="216"/>
      <c r="L619" s="222"/>
      <c r="M619" s="223"/>
      <c r="N619" s="224"/>
      <c r="O619" s="224"/>
      <c r="P619" s="224"/>
      <c r="Q619" s="224"/>
      <c r="R619" s="224"/>
      <c r="S619" s="224"/>
      <c r="T619" s="225"/>
      <c r="AT619" s="226" t="s">
        <v>177</v>
      </c>
      <c r="AU619" s="226" t="s">
        <v>87</v>
      </c>
      <c r="AV619" s="12" t="s">
        <v>87</v>
      </c>
      <c r="AW619" s="12" t="s">
        <v>41</v>
      </c>
      <c r="AX619" s="12" t="s">
        <v>78</v>
      </c>
      <c r="AY619" s="226" t="s">
        <v>168</v>
      </c>
    </row>
    <row r="620" spans="2:65" s="11" customFormat="1" ht="13.5">
      <c r="B620" s="203"/>
      <c r="C620" s="204"/>
      <c r="D620" s="205" t="s">
        <v>177</v>
      </c>
      <c r="E620" s="206" t="s">
        <v>22</v>
      </c>
      <c r="F620" s="207" t="s">
        <v>283</v>
      </c>
      <c r="G620" s="204"/>
      <c r="H620" s="208" t="s">
        <v>22</v>
      </c>
      <c r="I620" s="209"/>
      <c r="J620" s="204"/>
      <c r="K620" s="204"/>
      <c r="L620" s="210"/>
      <c r="M620" s="211"/>
      <c r="N620" s="212"/>
      <c r="O620" s="212"/>
      <c r="P620" s="212"/>
      <c r="Q620" s="212"/>
      <c r="R620" s="212"/>
      <c r="S620" s="212"/>
      <c r="T620" s="213"/>
      <c r="AT620" s="214" t="s">
        <v>177</v>
      </c>
      <c r="AU620" s="214" t="s">
        <v>87</v>
      </c>
      <c r="AV620" s="11" t="s">
        <v>24</v>
      </c>
      <c r="AW620" s="11" t="s">
        <v>41</v>
      </c>
      <c r="AX620" s="11" t="s">
        <v>78</v>
      </c>
      <c r="AY620" s="214" t="s">
        <v>168</v>
      </c>
    </row>
    <row r="621" spans="2:65" s="12" customFormat="1" ht="13.5">
      <c r="B621" s="215"/>
      <c r="C621" s="216"/>
      <c r="D621" s="205" t="s">
        <v>177</v>
      </c>
      <c r="E621" s="227" t="s">
        <v>22</v>
      </c>
      <c r="F621" s="228" t="s">
        <v>983</v>
      </c>
      <c r="G621" s="216"/>
      <c r="H621" s="229">
        <v>21.6</v>
      </c>
      <c r="I621" s="221"/>
      <c r="J621" s="216"/>
      <c r="K621" s="216"/>
      <c r="L621" s="222"/>
      <c r="M621" s="223"/>
      <c r="N621" s="224"/>
      <c r="O621" s="224"/>
      <c r="P621" s="224"/>
      <c r="Q621" s="224"/>
      <c r="R621" s="224"/>
      <c r="S621" s="224"/>
      <c r="T621" s="225"/>
      <c r="AT621" s="226" t="s">
        <v>177</v>
      </c>
      <c r="AU621" s="226" t="s">
        <v>87</v>
      </c>
      <c r="AV621" s="12" t="s">
        <v>87</v>
      </c>
      <c r="AW621" s="12" t="s">
        <v>41</v>
      </c>
      <c r="AX621" s="12" t="s">
        <v>78</v>
      </c>
      <c r="AY621" s="226" t="s">
        <v>168</v>
      </c>
    </row>
    <row r="622" spans="2:65" s="12" customFormat="1" ht="13.5">
      <c r="B622" s="215"/>
      <c r="C622" s="216"/>
      <c r="D622" s="205" t="s">
        <v>177</v>
      </c>
      <c r="E622" s="227" t="s">
        <v>22</v>
      </c>
      <c r="F622" s="228" t="s">
        <v>984</v>
      </c>
      <c r="G622" s="216"/>
      <c r="H622" s="229">
        <v>6.8310000000000004</v>
      </c>
      <c r="I622" s="221"/>
      <c r="J622" s="216"/>
      <c r="K622" s="216"/>
      <c r="L622" s="222"/>
      <c r="M622" s="223"/>
      <c r="N622" s="224"/>
      <c r="O622" s="224"/>
      <c r="P622" s="224"/>
      <c r="Q622" s="224"/>
      <c r="R622" s="224"/>
      <c r="S622" s="224"/>
      <c r="T622" s="225"/>
      <c r="AT622" s="226" t="s">
        <v>177</v>
      </c>
      <c r="AU622" s="226" t="s">
        <v>87</v>
      </c>
      <c r="AV622" s="12" t="s">
        <v>87</v>
      </c>
      <c r="AW622" s="12" t="s">
        <v>41</v>
      </c>
      <c r="AX622" s="12" t="s">
        <v>78</v>
      </c>
      <c r="AY622" s="226" t="s">
        <v>168</v>
      </c>
    </row>
    <row r="623" spans="2:65" s="12" customFormat="1" ht="13.5">
      <c r="B623" s="215"/>
      <c r="C623" s="216"/>
      <c r="D623" s="205" t="s">
        <v>177</v>
      </c>
      <c r="E623" s="227" t="s">
        <v>22</v>
      </c>
      <c r="F623" s="228" t="s">
        <v>985</v>
      </c>
      <c r="G623" s="216"/>
      <c r="H623" s="229">
        <v>2.0249999999999999</v>
      </c>
      <c r="I623" s="221"/>
      <c r="J623" s="216"/>
      <c r="K623" s="216"/>
      <c r="L623" s="222"/>
      <c r="M623" s="223"/>
      <c r="N623" s="224"/>
      <c r="O623" s="224"/>
      <c r="P623" s="224"/>
      <c r="Q623" s="224"/>
      <c r="R623" s="224"/>
      <c r="S623" s="224"/>
      <c r="T623" s="225"/>
      <c r="AT623" s="226" t="s">
        <v>177</v>
      </c>
      <c r="AU623" s="226" t="s">
        <v>87</v>
      </c>
      <c r="AV623" s="12" t="s">
        <v>87</v>
      </c>
      <c r="AW623" s="12" t="s">
        <v>41</v>
      </c>
      <c r="AX623" s="12" t="s">
        <v>78</v>
      </c>
      <c r="AY623" s="226" t="s">
        <v>168</v>
      </c>
    </row>
    <row r="624" spans="2:65" s="11" customFormat="1" ht="13.5">
      <c r="B624" s="203"/>
      <c r="C624" s="204"/>
      <c r="D624" s="205" t="s">
        <v>177</v>
      </c>
      <c r="E624" s="206" t="s">
        <v>22</v>
      </c>
      <c r="F624" s="207" t="s">
        <v>292</v>
      </c>
      <c r="G624" s="204"/>
      <c r="H624" s="208" t="s">
        <v>22</v>
      </c>
      <c r="I624" s="209"/>
      <c r="J624" s="204"/>
      <c r="K624" s="204"/>
      <c r="L624" s="210"/>
      <c r="M624" s="211"/>
      <c r="N624" s="212"/>
      <c r="O624" s="212"/>
      <c r="P624" s="212"/>
      <c r="Q624" s="212"/>
      <c r="R624" s="212"/>
      <c r="S624" s="212"/>
      <c r="T624" s="213"/>
      <c r="AT624" s="214" t="s">
        <v>177</v>
      </c>
      <c r="AU624" s="214" t="s">
        <v>87</v>
      </c>
      <c r="AV624" s="11" t="s">
        <v>24</v>
      </c>
      <c r="AW624" s="11" t="s">
        <v>41</v>
      </c>
      <c r="AX624" s="11" t="s">
        <v>78</v>
      </c>
      <c r="AY624" s="214" t="s">
        <v>168</v>
      </c>
    </row>
    <row r="625" spans="2:65" s="12" customFormat="1" ht="13.5">
      <c r="B625" s="215"/>
      <c r="C625" s="216"/>
      <c r="D625" s="205" t="s">
        <v>177</v>
      </c>
      <c r="E625" s="227" t="s">
        <v>22</v>
      </c>
      <c r="F625" s="228" t="s">
        <v>986</v>
      </c>
      <c r="G625" s="216"/>
      <c r="H625" s="229">
        <v>35.64</v>
      </c>
      <c r="I625" s="221"/>
      <c r="J625" s="216"/>
      <c r="K625" s="216"/>
      <c r="L625" s="222"/>
      <c r="M625" s="223"/>
      <c r="N625" s="224"/>
      <c r="O625" s="224"/>
      <c r="P625" s="224"/>
      <c r="Q625" s="224"/>
      <c r="R625" s="224"/>
      <c r="S625" s="224"/>
      <c r="T625" s="225"/>
      <c r="AT625" s="226" t="s">
        <v>177</v>
      </c>
      <c r="AU625" s="226" t="s">
        <v>87</v>
      </c>
      <c r="AV625" s="12" t="s">
        <v>87</v>
      </c>
      <c r="AW625" s="12" t="s">
        <v>41</v>
      </c>
      <c r="AX625" s="12" t="s">
        <v>78</v>
      </c>
      <c r="AY625" s="226" t="s">
        <v>168</v>
      </c>
    </row>
    <row r="626" spans="2:65" s="12" customFormat="1" ht="13.5">
      <c r="B626" s="215"/>
      <c r="C626" s="216"/>
      <c r="D626" s="205" t="s">
        <v>177</v>
      </c>
      <c r="E626" s="227" t="s">
        <v>22</v>
      </c>
      <c r="F626" s="228" t="s">
        <v>987</v>
      </c>
      <c r="G626" s="216"/>
      <c r="H626" s="229">
        <v>1.4850000000000001</v>
      </c>
      <c r="I626" s="221"/>
      <c r="J626" s="216"/>
      <c r="K626" s="216"/>
      <c r="L626" s="222"/>
      <c r="M626" s="223"/>
      <c r="N626" s="224"/>
      <c r="O626" s="224"/>
      <c r="P626" s="224"/>
      <c r="Q626" s="224"/>
      <c r="R626" s="224"/>
      <c r="S626" s="224"/>
      <c r="T626" s="225"/>
      <c r="AT626" s="226" t="s">
        <v>177</v>
      </c>
      <c r="AU626" s="226" t="s">
        <v>87</v>
      </c>
      <c r="AV626" s="12" t="s">
        <v>87</v>
      </c>
      <c r="AW626" s="12" t="s">
        <v>41</v>
      </c>
      <c r="AX626" s="12" t="s">
        <v>78</v>
      </c>
      <c r="AY626" s="226" t="s">
        <v>168</v>
      </c>
    </row>
    <row r="627" spans="2:65" s="12" customFormat="1" ht="13.5">
      <c r="B627" s="215"/>
      <c r="C627" s="216"/>
      <c r="D627" s="205" t="s">
        <v>177</v>
      </c>
      <c r="E627" s="227" t="s">
        <v>22</v>
      </c>
      <c r="F627" s="228" t="s">
        <v>988</v>
      </c>
      <c r="G627" s="216"/>
      <c r="H627" s="229">
        <v>2.3679999999999999</v>
      </c>
      <c r="I627" s="221"/>
      <c r="J627" s="216"/>
      <c r="K627" s="216"/>
      <c r="L627" s="222"/>
      <c r="M627" s="223"/>
      <c r="N627" s="224"/>
      <c r="O627" s="224"/>
      <c r="P627" s="224"/>
      <c r="Q627" s="224"/>
      <c r="R627" s="224"/>
      <c r="S627" s="224"/>
      <c r="T627" s="225"/>
      <c r="AT627" s="226" t="s">
        <v>177</v>
      </c>
      <c r="AU627" s="226" t="s">
        <v>87</v>
      </c>
      <c r="AV627" s="12" t="s">
        <v>87</v>
      </c>
      <c r="AW627" s="12" t="s">
        <v>41</v>
      </c>
      <c r="AX627" s="12" t="s">
        <v>78</v>
      </c>
      <c r="AY627" s="226" t="s">
        <v>168</v>
      </c>
    </row>
    <row r="628" spans="2:65" s="12" customFormat="1" ht="13.5">
      <c r="B628" s="215"/>
      <c r="C628" s="216"/>
      <c r="D628" s="205" t="s">
        <v>177</v>
      </c>
      <c r="E628" s="227" t="s">
        <v>22</v>
      </c>
      <c r="F628" s="228" t="s">
        <v>989</v>
      </c>
      <c r="G628" s="216"/>
      <c r="H628" s="229">
        <v>3.629</v>
      </c>
      <c r="I628" s="221"/>
      <c r="J628" s="216"/>
      <c r="K628" s="216"/>
      <c r="L628" s="222"/>
      <c r="M628" s="223"/>
      <c r="N628" s="224"/>
      <c r="O628" s="224"/>
      <c r="P628" s="224"/>
      <c r="Q628" s="224"/>
      <c r="R628" s="224"/>
      <c r="S628" s="224"/>
      <c r="T628" s="225"/>
      <c r="AT628" s="226" t="s">
        <v>177</v>
      </c>
      <c r="AU628" s="226" t="s">
        <v>87</v>
      </c>
      <c r="AV628" s="12" t="s">
        <v>87</v>
      </c>
      <c r="AW628" s="12" t="s">
        <v>41</v>
      </c>
      <c r="AX628" s="12" t="s">
        <v>78</v>
      </c>
      <c r="AY628" s="226" t="s">
        <v>168</v>
      </c>
    </row>
    <row r="629" spans="2:65" s="12" customFormat="1" ht="13.5">
      <c r="B629" s="215"/>
      <c r="C629" s="216"/>
      <c r="D629" s="205" t="s">
        <v>177</v>
      </c>
      <c r="E629" s="227" t="s">
        <v>22</v>
      </c>
      <c r="F629" s="228" t="s">
        <v>990</v>
      </c>
      <c r="G629" s="216"/>
      <c r="H629" s="229">
        <v>12.96</v>
      </c>
      <c r="I629" s="221"/>
      <c r="J629" s="216"/>
      <c r="K629" s="216"/>
      <c r="L629" s="222"/>
      <c r="M629" s="223"/>
      <c r="N629" s="224"/>
      <c r="O629" s="224"/>
      <c r="P629" s="224"/>
      <c r="Q629" s="224"/>
      <c r="R629" s="224"/>
      <c r="S629" s="224"/>
      <c r="T629" s="225"/>
      <c r="AT629" s="226" t="s">
        <v>177</v>
      </c>
      <c r="AU629" s="226" t="s">
        <v>87</v>
      </c>
      <c r="AV629" s="12" t="s">
        <v>87</v>
      </c>
      <c r="AW629" s="12" t="s">
        <v>41</v>
      </c>
      <c r="AX629" s="12" t="s">
        <v>78</v>
      </c>
      <c r="AY629" s="226" t="s">
        <v>168</v>
      </c>
    </row>
    <row r="630" spans="2:65" s="12" customFormat="1" ht="13.5">
      <c r="B630" s="215"/>
      <c r="C630" s="216"/>
      <c r="D630" s="217" t="s">
        <v>177</v>
      </c>
      <c r="E630" s="218" t="s">
        <v>22</v>
      </c>
      <c r="F630" s="219" t="s">
        <v>991</v>
      </c>
      <c r="G630" s="216"/>
      <c r="H630" s="220">
        <v>2.4</v>
      </c>
      <c r="I630" s="221"/>
      <c r="J630" s="216"/>
      <c r="K630" s="216"/>
      <c r="L630" s="222"/>
      <c r="M630" s="223"/>
      <c r="N630" s="224"/>
      <c r="O630" s="224"/>
      <c r="P630" s="224"/>
      <c r="Q630" s="224"/>
      <c r="R630" s="224"/>
      <c r="S630" s="224"/>
      <c r="T630" s="225"/>
      <c r="AT630" s="226" t="s">
        <v>177</v>
      </c>
      <c r="AU630" s="226" t="s">
        <v>87</v>
      </c>
      <c r="AV630" s="12" t="s">
        <v>87</v>
      </c>
      <c r="AW630" s="12" t="s">
        <v>41</v>
      </c>
      <c r="AX630" s="12" t="s">
        <v>78</v>
      </c>
      <c r="AY630" s="226" t="s">
        <v>168</v>
      </c>
    </row>
    <row r="631" spans="2:65" s="1" customFormat="1" ht="31.5" customHeight="1">
      <c r="B631" s="39"/>
      <c r="C631" s="191" t="s">
        <v>992</v>
      </c>
      <c r="D631" s="191" t="s">
        <v>170</v>
      </c>
      <c r="E631" s="192" t="s">
        <v>993</v>
      </c>
      <c r="F631" s="193" t="s">
        <v>994</v>
      </c>
      <c r="G631" s="194" t="s">
        <v>173</v>
      </c>
      <c r="H631" s="195">
        <v>1026.6949999999999</v>
      </c>
      <c r="I631" s="196"/>
      <c r="J631" s="197">
        <f>ROUND(I631*H631,2)</f>
        <v>0</v>
      </c>
      <c r="K631" s="193" t="s">
        <v>174</v>
      </c>
      <c r="L631" s="59"/>
      <c r="M631" s="198" t="s">
        <v>22</v>
      </c>
      <c r="N631" s="199" t="s">
        <v>49</v>
      </c>
      <c r="O631" s="40"/>
      <c r="P631" s="200">
        <f>O631*H631</f>
        <v>0</v>
      </c>
      <c r="Q631" s="200">
        <v>3.48E-3</v>
      </c>
      <c r="R631" s="200">
        <f>Q631*H631</f>
        <v>3.5728985999999998</v>
      </c>
      <c r="S631" s="200">
        <v>0</v>
      </c>
      <c r="T631" s="201">
        <f>S631*H631</f>
        <v>0</v>
      </c>
      <c r="AR631" s="22" t="s">
        <v>175</v>
      </c>
      <c r="AT631" s="22" t="s">
        <v>170</v>
      </c>
      <c r="AU631" s="22" t="s">
        <v>87</v>
      </c>
      <c r="AY631" s="22" t="s">
        <v>168</v>
      </c>
      <c r="BE631" s="202">
        <f>IF(N631="základní",J631,0)</f>
        <v>0</v>
      </c>
      <c r="BF631" s="202">
        <f>IF(N631="snížená",J631,0)</f>
        <v>0</v>
      </c>
      <c r="BG631" s="202">
        <f>IF(N631="zákl. přenesená",J631,0)</f>
        <v>0</v>
      </c>
      <c r="BH631" s="202">
        <f>IF(N631="sníž. přenesená",J631,0)</f>
        <v>0</v>
      </c>
      <c r="BI631" s="202">
        <f>IF(N631="nulová",J631,0)</f>
        <v>0</v>
      </c>
      <c r="BJ631" s="22" t="s">
        <v>24</v>
      </c>
      <c r="BK631" s="202">
        <f>ROUND(I631*H631,2)</f>
        <v>0</v>
      </c>
      <c r="BL631" s="22" t="s">
        <v>175</v>
      </c>
      <c r="BM631" s="22" t="s">
        <v>995</v>
      </c>
    </row>
    <row r="632" spans="2:65" s="1" customFormat="1" ht="31.5" customHeight="1">
      <c r="B632" s="39"/>
      <c r="C632" s="191" t="s">
        <v>996</v>
      </c>
      <c r="D632" s="191" t="s">
        <v>170</v>
      </c>
      <c r="E632" s="192" t="s">
        <v>997</v>
      </c>
      <c r="F632" s="193" t="s">
        <v>998</v>
      </c>
      <c r="G632" s="194" t="s">
        <v>173</v>
      </c>
      <c r="H632" s="195">
        <v>41.966000000000001</v>
      </c>
      <c r="I632" s="196"/>
      <c r="J632" s="197">
        <f>ROUND(I632*H632,2)</f>
        <v>0</v>
      </c>
      <c r="K632" s="193" t="s">
        <v>174</v>
      </c>
      <c r="L632" s="59"/>
      <c r="M632" s="198" t="s">
        <v>22</v>
      </c>
      <c r="N632" s="199" t="s">
        <v>49</v>
      </c>
      <c r="O632" s="40"/>
      <c r="P632" s="200">
        <f>O632*H632</f>
        <v>0</v>
      </c>
      <c r="Q632" s="200">
        <v>6.28E-3</v>
      </c>
      <c r="R632" s="200">
        <f>Q632*H632</f>
        <v>0.26354648000000003</v>
      </c>
      <c r="S632" s="200">
        <v>0</v>
      </c>
      <c r="T632" s="201">
        <f>S632*H632</f>
        <v>0</v>
      </c>
      <c r="AR632" s="22" t="s">
        <v>175</v>
      </c>
      <c r="AT632" s="22" t="s">
        <v>170</v>
      </c>
      <c r="AU632" s="22" t="s">
        <v>87</v>
      </c>
      <c r="AY632" s="22" t="s">
        <v>168</v>
      </c>
      <c r="BE632" s="202">
        <f>IF(N632="základní",J632,0)</f>
        <v>0</v>
      </c>
      <c r="BF632" s="202">
        <f>IF(N632="snížená",J632,0)</f>
        <v>0</v>
      </c>
      <c r="BG632" s="202">
        <f>IF(N632="zákl. přenesená",J632,0)</f>
        <v>0</v>
      </c>
      <c r="BH632" s="202">
        <f>IF(N632="sníž. přenesená",J632,0)</f>
        <v>0</v>
      </c>
      <c r="BI632" s="202">
        <f>IF(N632="nulová",J632,0)</f>
        <v>0</v>
      </c>
      <c r="BJ632" s="22" t="s">
        <v>24</v>
      </c>
      <c r="BK632" s="202">
        <f>ROUND(I632*H632,2)</f>
        <v>0</v>
      </c>
      <c r="BL632" s="22" t="s">
        <v>175</v>
      </c>
      <c r="BM632" s="22" t="s">
        <v>999</v>
      </c>
    </row>
    <row r="633" spans="2:65" s="1" customFormat="1" ht="22.5" customHeight="1">
      <c r="B633" s="39"/>
      <c r="C633" s="191" t="s">
        <v>1000</v>
      </c>
      <c r="D633" s="191" t="s">
        <v>170</v>
      </c>
      <c r="E633" s="192" t="s">
        <v>1001</v>
      </c>
      <c r="F633" s="193" t="s">
        <v>1002</v>
      </c>
      <c r="G633" s="194" t="s">
        <v>433</v>
      </c>
      <c r="H633" s="195">
        <v>64.08</v>
      </c>
      <c r="I633" s="196"/>
      <c r="J633" s="197">
        <f>ROUND(I633*H633,2)</f>
        <v>0</v>
      </c>
      <c r="K633" s="193" t="s">
        <v>174</v>
      </c>
      <c r="L633" s="59"/>
      <c r="M633" s="198" t="s">
        <v>22</v>
      </c>
      <c r="N633" s="199" t="s">
        <v>49</v>
      </c>
      <c r="O633" s="40"/>
      <c r="P633" s="200">
        <f>O633*H633</f>
        <v>0</v>
      </c>
      <c r="Q633" s="200">
        <v>1.0319999999999999E-2</v>
      </c>
      <c r="R633" s="200">
        <f>Q633*H633</f>
        <v>0.66130559999999994</v>
      </c>
      <c r="S633" s="200">
        <v>0</v>
      </c>
      <c r="T633" s="201">
        <f>S633*H633</f>
        <v>0</v>
      </c>
      <c r="AR633" s="22" t="s">
        <v>175</v>
      </c>
      <c r="AT633" s="22" t="s">
        <v>170</v>
      </c>
      <c r="AU633" s="22" t="s">
        <v>87</v>
      </c>
      <c r="AY633" s="22" t="s">
        <v>168</v>
      </c>
      <c r="BE633" s="202">
        <f>IF(N633="základní",J633,0)</f>
        <v>0</v>
      </c>
      <c r="BF633" s="202">
        <f>IF(N633="snížená",J633,0)</f>
        <v>0</v>
      </c>
      <c r="BG633" s="202">
        <f>IF(N633="zákl. přenesená",J633,0)</f>
        <v>0</v>
      </c>
      <c r="BH633" s="202">
        <f>IF(N633="sníž. přenesená",J633,0)</f>
        <v>0</v>
      </c>
      <c r="BI633" s="202">
        <f>IF(N633="nulová",J633,0)</f>
        <v>0</v>
      </c>
      <c r="BJ633" s="22" t="s">
        <v>24</v>
      </c>
      <c r="BK633" s="202">
        <f>ROUND(I633*H633,2)</f>
        <v>0</v>
      </c>
      <c r="BL633" s="22" t="s">
        <v>175</v>
      </c>
      <c r="BM633" s="22" t="s">
        <v>1003</v>
      </c>
    </row>
    <row r="634" spans="2:65" s="1" customFormat="1" ht="22.5" customHeight="1">
      <c r="B634" s="39"/>
      <c r="C634" s="191" t="s">
        <v>1004</v>
      </c>
      <c r="D634" s="191" t="s">
        <v>170</v>
      </c>
      <c r="E634" s="192" t="s">
        <v>1005</v>
      </c>
      <c r="F634" s="193" t="s">
        <v>1006</v>
      </c>
      <c r="G634" s="194" t="s">
        <v>173</v>
      </c>
      <c r="H634" s="195">
        <v>100.619</v>
      </c>
      <c r="I634" s="196"/>
      <c r="J634" s="197">
        <f>ROUND(I634*H634,2)</f>
        <v>0</v>
      </c>
      <c r="K634" s="193" t="s">
        <v>174</v>
      </c>
      <c r="L634" s="59"/>
      <c r="M634" s="198" t="s">
        <v>22</v>
      </c>
      <c r="N634" s="199" t="s">
        <v>49</v>
      </c>
      <c r="O634" s="40"/>
      <c r="P634" s="200">
        <f>O634*H634</f>
        <v>0</v>
      </c>
      <c r="Q634" s="200">
        <v>1.2E-4</v>
      </c>
      <c r="R634" s="200">
        <f>Q634*H634</f>
        <v>1.207428E-2</v>
      </c>
      <c r="S634" s="200">
        <v>0</v>
      </c>
      <c r="T634" s="201">
        <f>S634*H634</f>
        <v>0</v>
      </c>
      <c r="AR634" s="22" t="s">
        <v>175</v>
      </c>
      <c r="AT634" s="22" t="s">
        <v>170</v>
      </c>
      <c r="AU634" s="22" t="s">
        <v>87</v>
      </c>
      <c r="AY634" s="22" t="s">
        <v>168</v>
      </c>
      <c r="BE634" s="202">
        <f>IF(N634="základní",J634,0)</f>
        <v>0</v>
      </c>
      <c r="BF634" s="202">
        <f>IF(N634="snížená",J634,0)</f>
        <v>0</v>
      </c>
      <c r="BG634" s="202">
        <f>IF(N634="zákl. přenesená",J634,0)</f>
        <v>0</v>
      </c>
      <c r="BH634" s="202">
        <f>IF(N634="sníž. přenesená",J634,0)</f>
        <v>0</v>
      </c>
      <c r="BI634" s="202">
        <f>IF(N634="nulová",J634,0)</f>
        <v>0</v>
      </c>
      <c r="BJ634" s="22" t="s">
        <v>24</v>
      </c>
      <c r="BK634" s="202">
        <f>ROUND(I634*H634,2)</f>
        <v>0</v>
      </c>
      <c r="BL634" s="22" t="s">
        <v>175</v>
      </c>
      <c r="BM634" s="22" t="s">
        <v>1007</v>
      </c>
    </row>
    <row r="635" spans="2:65" s="10" customFormat="1" ht="29.85" customHeight="1">
      <c r="B635" s="174"/>
      <c r="C635" s="175"/>
      <c r="D635" s="188" t="s">
        <v>77</v>
      </c>
      <c r="E635" s="189" t="s">
        <v>568</v>
      </c>
      <c r="F635" s="189" t="s">
        <v>1008</v>
      </c>
      <c r="G635" s="175"/>
      <c r="H635" s="175"/>
      <c r="I635" s="178"/>
      <c r="J635" s="190">
        <f>BK635</f>
        <v>0</v>
      </c>
      <c r="K635" s="175"/>
      <c r="L635" s="180"/>
      <c r="M635" s="181"/>
      <c r="N635" s="182"/>
      <c r="O635" s="182"/>
      <c r="P635" s="183">
        <f>SUM(P636:P678)</f>
        <v>0</v>
      </c>
      <c r="Q635" s="182"/>
      <c r="R635" s="183">
        <f>SUM(R636:R678)</f>
        <v>275.45943878999998</v>
      </c>
      <c r="S635" s="182"/>
      <c r="T635" s="184">
        <f>SUM(T636:T678)</f>
        <v>0</v>
      </c>
      <c r="AR635" s="185" t="s">
        <v>24</v>
      </c>
      <c r="AT635" s="186" t="s">
        <v>77</v>
      </c>
      <c r="AU635" s="186" t="s">
        <v>24</v>
      </c>
      <c r="AY635" s="185" t="s">
        <v>168</v>
      </c>
      <c r="BK635" s="187">
        <f>SUM(BK636:BK678)</f>
        <v>0</v>
      </c>
    </row>
    <row r="636" spans="2:65" s="1" customFormat="1" ht="31.5" customHeight="1">
      <c r="B636" s="39"/>
      <c r="C636" s="191" t="s">
        <v>1009</v>
      </c>
      <c r="D636" s="191" t="s">
        <v>170</v>
      </c>
      <c r="E636" s="192" t="s">
        <v>1010</v>
      </c>
      <c r="F636" s="193" t="s">
        <v>1011</v>
      </c>
      <c r="G636" s="194" t="s">
        <v>186</v>
      </c>
      <c r="H636" s="195">
        <v>7.6289999999999996</v>
      </c>
      <c r="I636" s="196"/>
      <c r="J636" s="197">
        <f>ROUND(I636*H636,2)</f>
        <v>0</v>
      </c>
      <c r="K636" s="193" t="s">
        <v>174</v>
      </c>
      <c r="L636" s="59"/>
      <c r="M636" s="198" t="s">
        <v>22</v>
      </c>
      <c r="N636" s="199" t="s">
        <v>49</v>
      </c>
      <c r="O636" s="40"/>
      <c r="P636" s="200">
        <f>O636*H636</f>
        <v>0</v>
      </c>
      <c r="Q636" s="200">
        <v>2.45329</v>
      </c>
      <c r="R636" s="200">
        <f>Q636*H636</f>
        <v>18.71614941</v>
      </c>
      <c r="S636" s="200">
        <v>0</v>
      </c>
      <c r="T636" s="201">
        <f>S636*H636</f>
        <v>0</v>
      </c>
      <c r="AR636" s="22" t="s">
        <v>175</v>
      </c>
      <c r="AT636" s="22" t="s">
        <v>170</v>
      </c>
      <c r="AU636" s="22" t="s">
        <v>87</v>
      </c>
      <c r="AY636" s="22" t="s">
        <v>168</v>
      </c>
      <c r="BE636" s="202">
        <f>IF(N636="základní",J636,0)</f>
        <v>0</v>
      </c>
      <c r="BF636" s="202">
        <f>IF(N636="snížená",J636,0)</f>
        <v>0</v>
      </c>
      <c r="BG636" s="202">
        <f>IF(N636="zákl. přenesená",J636,0)</f>
        <v>0</v>
      </c>
      <c r="BH636" s="202">
        <f>IF(N636="sníž. přenesená",J636,0)</f>
        <v>0</v>
      </c>
      <c r="BI636" s="202">
        <f>IF(N636="nulová",J636,0)</f>
        <v>0</v>
      </c>
      <c r="BJ636" s="22" t="s">
        <v>24</v>
      </c>
      <c r="BK636" s="202">
        <f>ROUND(I636*H636,2)</f>
        <v>0</v>
      </c>
      <c r="BL636" s="22" t="s">
        <v>175</v>
      </c>
      <c r="BM636" s="22" t="s">
        <v>1012</v>
      </c>
    </row>
    <row r="637" spans="2:65" s="11" customFormat="1" ht="13.5">
      <c r="B637" s="203"/>
      <c r="C637" s="204"/>
      <c r="D637" s="205" t="s">
        <v>177</v>
      </c>
      <c r="E637" s="206" t="s">
        <v>22</v>
      </c>
      <c r="F637" s="207" t="s">
        <v>1013</v>
      </c>
      <c r="G637" s="204"/>
      <c r="H637" s="208" t="s">
        <v>22</v>
      </c>
      <c r="I637" s="209"/>
      <c r="J637" s="204"/>
      <c r="K637" s="204"/>
      <c r="L637" s="210"/>
      <c r="M637" s="211"/>
      <c r="N637" s="212"/>
      <c r="O637" s="212"/>
      <c r="P637" s="212"/>
      <c r="Q637" s="212"/>
      <c r="R637" s="212"/>
      <c r="S637" s="212"/>
      <c r="T637" s="213"/>
      <c r="AT637" s="214" t="s">
        <v>177</v>
      </c>
      <c r="AU637" s="214" t="s">
        <v>87</v>
      </c>
      <c r="AV637" s="11" t="s">
        <v>24</v>
      </c>
      <c r="AW637" s="11" t="s">
        <v>41</v>
      </c>
      <c r="AX637" s="11" t="s">
        <v>78</v>
      </c>
      <c r="AY637" s="214" t="s">
        <v>168</v>
      </c>
    </row>
    <row r="638" spans="2:65" s="12" customFormat="1" ht="13.5">
      <c r="B638" s="215"/>
      <c r="C638" s="216"/>
      <c r="D638" s="217" t="s">
        <v>177</v>
      </c>
      <c r="E638" s="218" t="s">
        <v>22</v>
      </c>
      <c r="F638" s="219" t="s">
        <v>1014</v>
      </c>
      <c r="G638" s="216"/>
      <c r="H638" s="220">
        <v>7.6289999999999996</v>
      </c>
      <c r="I638" s="221"/>
      <c r="J638" s="216"/>
      <c r="K638" s="216"/>
      <c r="L638" s="222"/>
      <c r="M638" s="223"/>
      <c r="N638" s="224"/>
      <c r="O638" s="224"/>
      <c r="P638" s="224"/>
      <c r="Q638" s="224"/>
      <c r="R638" s="224"/>
      <c r="S638" s="224"/>
      <c r="T638" s="225"/>
      <c r="AT638" s="226" t="s">
        <v>177</v>
      </c>
      <c r="AU638" s="226" t="s">
        <v>87</v>
      </c>
      <c r="AV638" s="12" t="s">
        <v>87</v>
      </c>
      <c r="AW638" s="12" t="s">
        <v>41</v>
      </c>
      <c r="AX638" s="12" t="s">
        <v>78</v>
      </c>
      <c r="AY638" s="226" t="s">
        <v>168</v>
      </c>
    </row>
    <row r="639" spans="2:65" s="1" customFormat="1" ht="31.5" customHeight="1">
      <c r="B639" s="39"/>
      <c r="C639" s="191" t="s">
        <v>1015</v>
      </c>
      <c r="D639" s="191" t="s">
        <v>170</v>
      </c>
      <c r="E639" s="192" t="s">
        <v>1016</v>
      </c>
      <c r="F639" s="193" t="s">
        <v>1017</v>
      </c>
      <c r="G639" s="194" t="s">
        <v>186</v>
      </c>
      <c r="H639" s="195">
        <v>75.899000000000001</v>
      </c>
      <c r="I639" s="196"/>
      <c r="J639" s="197">
        <f>ROUND(I639*H639,2)</f>
        <v>0</v>
      </c>
      <c r="K639" s="193" t="s">
        <v>174</v>
      </c>
      <c r="L639" s="59"/>
      <c r="M639" s="198" t="s">
        <v>22</v>
      </c>
      <c r="N639" s="199" t="s">
        <v>49</v>
      </c>
      <c r="O639" s="40"/>
      <c r="P639" s="200">
        <f>O639*H639</f>
        <v>0</v>
      </c>
      <c r="Q639" s="200">
        <v>2.45329</v>
      </c>
      <c r="R639" s="200">
        <f>Q639*H639</f>
        <v>186.20225771</v>
      </c>
      <c r="S639" s="200">
        <v>0</v>
      </c>
      <c r="T639" s="201">
        <f>S639*H639</f>
        <v>0</v>
      </c>
      <c r="AR639" s="22" t="s">
        <v>175</v>
      </c>
      <c r="AT639" s="22" t="s">
        <v>170</v>
      </c>
      <c r="AU639" s="22" t="s">
        <v>87</v>
      </c>
      <c r="AY639" s="22" t="s">
        <v>168</v>
      </c>
      <c r="BE639" s="202">
        <f>IF(N639="základní",J639,0)</f>
        <v>0</v>
      </c>
      <c r="BF639" s="202">
        <f>IF(N639="snížená",J639,0)</f>
        <v>0</v>
      </c>
      <c r="BG639" s="202">
        <f>IF(N639="zákl. přenesená",J639,0)</f>
        <v>0</v>
      </c>
      <c r="BH639" s="202">
        <f>IF(N639="sníž. přenesená",J639,0)</f>
        <v>0</v>
      </c>
      <c r="BI639" s="202">
        <f>IF(N639="nulová",J639,0)</f>
        <v>0</v>
      </c>
      <c r="BJ639" s="22" t="s">
        <v>24</v>
      </c>
      <c r="BK639" s="202">
        <f>ROUND(I639*H639,2)</f>
        <v>0</v>
      </c>
      <c r="BL639" s="22" t="s">
        <v>175</v>
      </c>
      <c r="BM639" s="22" t="s">
        <v>1018</v>
      </c>
    </row>
    <row r="640" spans="2:65" s="11" customFormat="1" ht="13.5">
      <c r="B640" s="203"/>
      <c r="C640" s="204"/>
      <c r="D640" s="205" t="s">
        <v>177</v>
      </c>
      <c r="E640" s="206" t="s">
        <v>22</v>
      </c>
      <c r="F640" s="207" t="s">
        <v>1019</v>
      </c>
      <c r="G640" s="204"/>
      <c r="H640" s="208" t="s">
        <v>22</v>
      </c>
      <c r="I640" s="209"/>
      <c r="J640" s="204"/>
      <c r="K640" s="204"/>
      <c r="L640" s="210"/>
      <c r="M640" s="211"/>
      <c r="N640" s="212"/>
      <c r="O640" s="212"/>
      <c r="P640" s="212"/>
      <c r="Q640" s="212"/>
      <c r="R640" s="212"/>
      <c r="S640" s="212"/>
      <c r="T640" s="213"/>
      <c r="AT640" s="214" t="s">
        <v>177</v>
      </c>
      <c r="AU640" s="214" t="s">
        <v>87</v>
      </c>
      <c r="AV640" s="11" t="s">
        <v>24</v>
      </c>
      <c r="AW640" s="11" t="s">
        <v>41</v>
      </c>
      <c r="AX640" s="11" t="s">
        <v>78</v>
      </c>
      <c r="AY640" s="214" t="s">
        <v>168</v>
      </c>
    </row>
    <row r="641" spans="2:65" s="12" customFormat="1" ht="13.5">
      <c r="B641" s="215"/>
      <c r="C641" s="216"/>
      <c r="D641" s="205" t="s">
        <v>177</v>
      </c>
      <c r="E641" s="227" t="s">
        <v>22</v>
      </c>
      <c r="F641" s="228" t="s">
        <v>1020</v>
      </c>
      <c r="G641" s="216"/>
      <c r="H641" s="229">
        <v>22.384</v>
      </c>
      <c r="I641" s="221"/>
      <c r="J641" s="216"/>
      <c r="K641" s="216"/>
      <c r="L641" s="222"/>
      <c r="M641" s="223"/>
      <c r="N641" s="224"/>
      <c r="O641" s="224"/>
      <c r="P641" s="224"/>
      <c r="Q641" s="224"/>
      <c r="R641" s="224"/>
      <c r="S641" s="224"/>
      <c r="T641" s="225"/>
      <c r="AT641" s="226" t="s">
        <v>177</v>
      </c>
      <c r="AU641" s="226" t="s">
        <v>87</v>
      </c>
      <c r="AV641" s="12" t="s">
        <v>87</v>
      </c>
      <c r="AW641" s="12" t="s">
        <v>41</v>
      </c>
      <c r="AX641" s="12" t="s">
        <v>78</v>
      </c>
      <c r="AY641" s="226" t="s">
        <v>168</v>
      </c>
    </row>
    <row r="642" spans="2:65" s="11" customFormat="1" ht="13.5">
      <c r="B642" s="203"/>
      <c r="C642" s="204"/>
      <c r="D642" s="205" t="s">
        <v>177</v>
      </c>
      <c r="E642" s="206" t="s">
        <v>22</v>
      </c>
      <c r="F642" s="207" t="s">
        <v>1021</v>
      </c>
      <c r="G642" s="204"/>
      <c r="H642" s="208" t="s">
        <v>22</v>
      </c>
      <c r="I642" s="209"/>
      <c r="J642" s="204"/>
      <c r="K642" s="204"/>
      <c r="L642" s="210"/>
      <c r="M642" s="211"/>
      <c r="N642" s="212"/>
      <c r="O642" s="212"/>
      <c r="P642" s="212"/>
      <c r="Q642" s="212"/>
      <c r="R642" s="212"/>
      <c r="S642" s="212"/>
      <c r="T642" s="213"/>
      <c r="AT642" s="214" t="s">
        <v>177</v>
      </c>
      <c r="AU642" s="214" t="s">
        <v>87</v>
      </c>
      <c r="AV642" s="11" t="s">
        <v>24</v>
      </c>
      <c r="AW642" s="11" t="s">
        <v>41</v>
      </c>
      <c r="AX642" s="11" t="s">
        <v>78</v>
      </c>
      <c r="AY642" s="214" t="s">
        <v>168</v>
      </c>
    </row>
    <row r="643" spans="2:65" s="12" customFormat="1" ht="13.5">
      <c r="B643" s="215"/>
      <c r="C643" s="216"/>
      <c r="D643" s="205" t="s">
        <v>177</v>
      </c>
      <c r="E643" s="227" t="s">
        <v>22</v>
      </c>
      <c r="F643" s="228" t="s">
        <v>1022</v>
      </c>
      <c r="G643" s="216"/>
      <c r="H643" s="229">
        <v>26.652999999999999</v>
      </c>
      <c r="I643" s="221"/>
      <c r="J643" s="216"/>
      <c r="K643" s="216"/>
      <c r="L643" s="222"/>
      <c r="M643" s="223"/>
      <c r="N643" s="224"/>
      <c r="O643" s="224"/>
      <c r="P643" s="224"/>
      <c r="Q643" s="224"/>
      <c r="R643" s="224"/>
      <c r="S643" s="224"/>
      <c r="T643" s="225"/>
      <c r="AT643" s="226" t="s">
        <v>177</v>
      </c>
      <c r="AU643" s="226" t="s">
        <v>87</v>
      </c>
      <c r="AV643" s="12" t="s">
        <v>87</v>
      </c>
      <c r="AW643" s="12" t="s">
        <v>41</v>
      </c>
      <c r="AX643" s="12" t="s">
        <v>78</v>
      </c>
      <c r="AY643" s="226" t="s">
        <v>168</v>
      </c>
    </row>
    <row r="644" spans="2:65" s="12" customFormat="1" ht="13.5">
      <c r="B644" s="215"/>
      <c r="C644" s="216"/>
      <c r="D644" s="217" t="s">
        <v>177</v>
      </c>
      <c r="E644" s="218" t="s">
        <v>22</v>
      </c>
      <c r="F644" s="219" t="s">
        <v>1023</v>
      </c>
      <c r="G644" s="216"/>
      <c r="H644" s="220">
        <v>26.861999999999998</v>
      </c>
      <c r="I644" s="221"/>
      <c r="J644" s="216"/>
      <c r="K644" s="216"/>
      <c r="L644" s="222"/>
      <c r="M644" s="223"/>
      <c r="N644" s="224"/>
      <c r="O644" s="224"/>
      <c r="P644" s="224"/>
      <c r="Q644" s="224"/>
      <c r="R644" s="224"/>
      <c r="S644" s="224"/>
      <c r="T644" s="225"/>
      <c r="AT644" s="226" t="s">
        <v>177</v>
      </c>
      <c r="AU644" s="226" t="s">
        <v>87</v>
      </c>
      <c r="AV644" s="12" t="s">
        <v>87</v>
      </c>
      <c r="AW644" s="12" t="s">
        <v>41</v>
      </c>
      <c r="AX644" s="12" t="s">
        <v>78</v>
      </c>
      <c r="AY644" s="226" t="s">
        <v>168</v>
      </c>
    </row>
    <row r="645" spans="2:65" s="1" customFormat="1" ht="31.5" customHeight="1">
      <c r="B645" s="39"/>
      <c r="C645" s="191" t="s">
        <v>1024</v>
      </c>
      <c r="D645" s="191" t="s">
        <v>170</v>
      </c>
      <c r="E645" s="192" t="s">
        <v>1025</v>
      </c>
      <c r="F645" s="193" t="s">
        <v>1026</v>
      </c>
      <c r="G645" s="194" t="s">
        <v>186</v>
      </c>
      <c r="H645" s="195">
        <v>75.899000000000001</v>
      </c>
      <c r="I645" s="196"/>
      <c r="J645" s="197">
        <f>ROUND(I645*H645,2)</f>
        <v>0</v>
      </c>
      <c r="K645" s="193" t="s">
        <v>174</v>
      </c>
      <c r="L645" s="59"/>
      <c r="M645" s="198" t="s">
        <v>22</v>
      </c>
      <c r="N645" s="199" t="s">
        <v>49</v>
      </c>
      <c r="O645" s="40"/>
      <c r="P645" s="200">
        <f>O645*H645</f>
        <v>0</v>
      </c>
      <c r="Q645" s="200">
        <v>6.0600000000000003E-3</v>
      </c>
      <c r="R645" s="200">
        <f>Q645*H645</f>
        <v>0.45994794</v>
      </c>
      <c r="S645" s="200">
        <v>0</v>
      </c>
      <c r="T645" s="201">
        <f>S645*H645</f>
        <v>0</v>
      </c>
      <c r="AR645" s="22" t="s">
        <v>175</v>
      </c>
      <c r="AT645" s="22" t="s">
        <v>170</v>
      </c>
      <c r="AU645" s="22" t="s">
        <v>87</v>
      </c>
      <c r="AY645" s="22" t="s">
        <v>168</v>
      </c>
      <c r="BE645" s="202">
        <f>IF(N645="základní",J645,0)</f>
        <v>0</v>
      </c>
      <c r="BF645" s="202">
        <f>IF(N645="snížená",J645,0)</f>
        <v>0</v>
      </c>
      <c r="BG645" s="202">
        <f>IF(N645="zákl. přenesená",J645,0)</f>
        <v>0</v>
      </c>
      <c r="BH645" s="202">
        <f>IF(N645="sníž. přenesená",J645,0)</f>
        <v>0</v>
      </c>
      <c r="BI645" s="202">
        <f>IF(N645="nulová",J645,0)</f>
        <v>0</v>
      </c>
      <c r="BJ645" s="22" t="s">
        <v>24</v>
      </c>
      <c r="BK645" s="202">
        <f>ROUND(I645*H645,2)</f>
        <v>0</v>
      </c>
      <c r="BL645" s="22" t="s">
        <v>175</v>
      </c>
      <c r="BM645" s="22" t="s">
        <v>1027</v>
      </c>
    </row>
    <row r="646" spans="2:65" s="1" customFormat="1" ht="31.5" customHeight="1">
      <c r="B646" s="39"/>
      <c r="C646" s="191" t="s">
        <v>1028</v>
      </c>
      <c r="D646" s="191" t="s">
        <v>170</v>
      </c>
      <c r="E646" s="192" t="s">
        <v>1029</v>
      </c>
      <c r="F646" s="193" t="s">
        <v>1030</v>
      </c>
      <c r="G646" s="194" t="s">
        <v>186</v>
      </c>
      <c r="H646" s="195">
        <v>75.899000000000001</v>
      </c>
      <c r="I646" s="196"/>
      <c r="J646" s="197">
        <f>ROUND(I646*H646,2)</f>
        <v>0</v>
      </c>
      <c r="K646" s="193" t="s">
        <v>174</v>
      </c>
      <c r="L646" s="59"/>
      <c r="M646" s="198" t="s">
        <v>22</v>
      </c>
      <c r="N646" s="199" t="s">
        <v>49</v>
      </c>
      <c r="O646" s="40"/>
      <c r="P646" s="200">
        <f>O646*H646</f>
        <v>0</v>
      </c>
      <c r="Q646" s="200">
        <v>0</v>
      </c>
      <c r="R646" s="200">
        <f>Q646*H646</f>
        <v>0</v>
      </c>
      <c r="S646" s="200">
        <v>0</v>
      </c>
      <c r="T646" s="201">
        <f>S646*H646</f>
        <v>0</v>
      </c>
      <c r="AR646" s="22" t="s">
        <v>175</v>
      </c>
      <c r="AT646" s="22" t="s">
        <v>170</v>
      </c>
      <c r="AU646" s="22" t="s">
        <v>87</v>
      </c>
      <c r="AY646" s="22" t="s">
        <v>168</v>
      </c>
      <c r="BE646" s="202">
        <f>IF(N646="základní",J646,0)</f>
        <v>0</v>
      </c>
      <c r="BF646" s="202">
        <f>IF(N646="snížená",J646,0)</f>
        <v>0</v>
      </c>
      <c r="BG646" s="202">
        <f>IF(N646="zákl. přenesená",J646,0)</f>
        <v>0</v>
      </c>
      <c r="BH646" s="202">
        <f>IF(N646="sníž. přenesená",J646,0)</f>
        <v>0</v>
      </c>
      <c r="BI646" s="202">
        <f>IF(N646="nulová",J646,0)</f>
        <v>0</v>
      </c>
      <c r="BJ646" s="22" t="s">
        <v>24</v>
      </c>
      <c r="BK646" s="202">
        <f>ROUND(I646*H646,2)</f>
        <v>0</v>
      </c>
      <c r="BL646" s="22" t="s">
        <v>175</v>
      </c>
      <c r="BM646" s="22" t="s">
        <v>1031</v>
      </c>
    </row>
    <row r="647" spans="2:65" s="1" customFormat="1" ht="31.5" customHeight="1">
      <c r="B647" s="39"/>
      <c r="C647" s="191" t="s">
        <v>1032</v>
      </c>
      <c r="D647" s="191" t="s">
        <v>170</v>
      </c>
      <c r="E647" s="192" t="s">
        <v>1033</v>
      </c>
      <c r="F647" s="193" t="s">
        <v>1034</v>
      </c>
      <c r="G647" s="194" t="s">
        <v>186</v>
      </c>
      <c r="H647" s="195">
        <v>1.107</v>
      </c>
      <c r="I647" s="196"/>
      <c r="J647" s="197">
        <f>ROUND(I647*H647,2)</f>
        <v>0</v>
      </c>
      <c r="K647" s="193" t="s">
        <v>174</v>
      </c>
      <c r="L647" s="59"/>
      <c r="M647" s="198" t="s">
        <v>22</v>
      </c>
      <c r="N647" s="199" t="s">
        <v>49</v>
      </c>
      <c r="O647" s="40"/>
      <c r="P647" s="200">
        <f>O647*H647</f>
        <v>0</v>
      </c>
      <c r="Q647" s="200">
        <v>2.2563399999999998</v>
      </c>
      <c r="R647" s="200">
        <f>Q647*H647</f>
        <v>2.4977683799999997</v>
      </c>
      <c r="S647" s="200">
        <v>0</v>
      </c>
      <c r="T647" s="201">
        <f>S647*H647</f>
        <v>0</v>
      </c>
      <c r="AR647" s="22" t="s">
        <v>175</v>
      </c>
      <c r="AT647" s="22" t="s">
        <v>170</v>
      </c>
      <c r="AU647" s="22" t="s">
        <v>87</v>
      </c>
      <c r="AY647" s="22" t="s">
        <v>168</v>
      </c>
      <c r="BE647" s="202">
        <f>IF(N647="základní",J647,0)</f>
        <v>0</v>
      </c>
      <c r="BF647" s="202">
        <f>IF(N647="snížená",J647,0)</f>
        <v>0</v>
      </c>
      <c r="BG647" s="202">
        <f>IF(N647="zákl. přenesená",J647,0)</f>
        <v>0</v>
      </c>
      <c r="BH647" s="202">
        <f>IF(N647="sníž. přenesená",J647,0)</f>
        <v>0</v>
      </c>
      <c r="BI647" s="202">
        <f>IF(N647="nulová",J647,0)</f>
        <v>0</v>
      </c>
      <c r="BJ647" s="22" t="s">
        <v>24</v>
      </c>
      <c r="BK647" s="202">
        <f>ROUND(I647*H647,2)</f>
        <v>0</v>
      </c>
      <c r="BL647" s="22" t="s">
        <v>175</v>
      </c>
      <c r="BM647" s="22" t="s">
        <v>1035</v>
      </c>
    </row>
    <row r="648" spans="2:65" s="11" customFormat="1" ht="13.5">
      <c r="B648" s="203"/>
      <c r="C648" s="204"/>
      <c r="D648" s="205" t="s">
        <v>177</v>
      </c>
      <c r="E648" s="206" t="s">
        <v>22</v>
      </c>
      <c r="F648" s="207" t="s">
        <v>1036</v>
      </c>
      <c r="G648" s="204"/>
      <c r="H648" s="208" t="s">
        <v>22</v>
      </c>
      <c r="I648" s="209"/>
      <c r="J648" s="204"/>
      <c r="K648" s="204"/>
      <c r="L648" s="210"/>
      <c r="M648" s="211"/>
      <c r="N648" s="212"/>
      <c r="O648" s="212"/>
      <c r="P648" s="212"/>
      <c r="Q648" s="212"/>
      <c r="R648" s="212"/>
      <c r="S648" s="212"/>
      <c r="T648" s="213"/>
      <c r="AT648" s="214" t="s">
        <v>177</v>
      </c>
      <c r="AU648" s="214" t="s">
        <v>87</v>
      </c>
      <c r="AV648" s="11" t="s">
        <v>24</v>
      </c>
      <c r="AW648" s="11" t="s">
        <v>41</v>
      </c>
      <c r="AX648" s="11" t="s">
        <v>78</v>
      </c>
      <c r="AY648" s="214" t="s">
        <v>168</v>
      </c>
    </row>
    <row r="649" spans="2:65" s="12" customFormat="1" ht="13.5">
      <c r="B649" s="215"/>
      <c r="C649" s="216"/>
      <c r="D649" s="205" t="s">
        <v>177</v>
      </c>
      <c r="E649" s="227" t="s">
        <v>22</v>
      </c>
      <c r="F649" s="228" t="s">
        <v>1037</v>
      </c>
      <c r="G649" s="216"/>
      <c r="H649" s="229">
        <v>0.29699999999999999</v>
      </c>
      <c r="I649" s="221"/>
      <c r="J649" s="216"/>
      <c r="K649" s="216"/>
      <c r="L649" s="222"/>
      <c r="M649" s="223"/>
      <c r="N649" s="224"/>
      <c r="O649" s="224"/>
      <c r="P649" s="224"/>
      <c r="Q649" s="224"/>
      <c r="R649" s="224"/>
      <c r="S649" s="224"/>
      <c r="T649" s="225"/>
      <c r="AT649" s="226" t="s">
        <v>177</v>
      </c>
      <c r="AU649" s="226" t="s">
        <v>87</v>
      </c>
      <c r="AV649" s="12" t="s">
        <v>87</v>
      </c>
      <c r="AW649" s="12" t="s">
        <v>41</v>
      </c>
      <c r="AX649" s="12" t="s">
        <v>78</v>
      </c>
      <c r="AY649" s="226" t="s">
        <v>168</v>
      </c>
    </row>
    <row r="650" spans="2:65" s="11" customFormat="1" ht="13.5">
      <c r="B650" s="203"/>
      <c r="C650" s="204"/>
      <c r="D650" s="205" t="s">
        <v>177</v>
      </c>
      <c r="E650" s="206" t="s">
        <v>22</v>
      </c>
      <c r="F650" s="207" t="s">
        <v>1038</v>
      </c>
      <c r="G650" s="204"/>
      <c r="H650" s="208" t="s">
        <v>22</v>
      </c>
      <c r="I650" s="209"/>
      <c r="J650" s="204"/>
      <c r="K650" s="204"/>
      <c r="L650" s="210"/>
      <c r="M650" s="211"/>
      <c r="N650" s="212"/>
      <c r="O650" s="212"/>
      <c r="P650" s="212"/>
      <c r="Q650" s="212"/>
      <c r="R650" s="212"/>
      <c r="S650" s="212"/>
      <c r="T650" s="213"/>
      <c r="AT650" s="214" t="s">
        <v>177</v>
      </c>
      <c r="AU650" s="214" t="s">
        <v>87</v>
      </c>
      <c r="AV650" s="11" t="s">
        <v>24</v>
      </c>
      <c r="AW650" s="11" t="s">
        <v>41</v>
      </c>
      <c r="AX650" s="11" t="s">
        <v>78</v>
      </c>
      <c r="AY650" s="214" t="s">
        <v>168</v>
      </c>
    </row>
    <row r="651" spans="2:65" s="12" customFormat="1" ht="13.5">
      <c r="B651" s="215"/>
      <c r="C651" s="216"/>
      <c r="D651" s="217" t="s">
        <v>177</v>
      </c>
      <c r="E651" s="218" t="s">
        <v>22</v>
      </c>
      <c r="F651" s="219" t="s">
        <v>1039</v>
      </c>
      <c r="G651" s="216"/>
      <c r="H651" s="220">
        <v>0.81</v>
      </c>
      <c r="I651" s="221"/>
      <c r="J651" s="216"/>
      <c r="K651" s="216"/>
      <c r="L651" s="222"/>
      <c r="M651" s="223"/>
      <c r="N651" s="224"/>
      <c r="O651" s="224"/>
      <c r="P651" s="224"/>
      <c r="Q651" s="224"/>
      <c r="R651" s="224"/>
      <c r="S651" s="224"/>
      <c r="T651" s="225"/>
      <c r="AT651" s="226" t="s">
        <v>177</v>
      </c>
      <c r="AU651" s="226" t="s">
        <v>87</v>
      </c>
      <c r="AV651" s="12" t="s">
        <v>87</v>
      </c>
      <c r="AW651" s="12" t="s">
        <v>41</v>
      </c>
      <c r="AX651" s="12" t="s">
        <v>78</v>
      </c>
      <c r="AY651" s="226" t="s">
        <v>168</v>
      </c>
    </row>
    <row r="652" spans="2:65" s="1" customFormat="1" ht="31.5" customHeight="1">
      <c r="B652" s="39"/>
      <c r="C652" s="191" t="s">
        <v>1040</v>
      </c>
      <c r="D652" s="191" t="s">
        <v>170</v>
      </c>
      <c r="E652" s="192" t="s">
        <v>1041</v>
      </c>
      <c r="F652" s="193" t="s">
        <v>1042</v>
      </c>
      <c r="G652" s="194" t="s">
        <v>186</v>
      </c>
      <c r="H652" s="195">
        <v>4.4000000000000004</v>
      </c>
      <c r="I652" s="196"/>
      <c r="J652" s="197">
        <f>ROUND(I652*H652,2)</f>
        <v>0</v>
      </c>
      <c r="K652" s="193" t="s">
        <v>174</v>
      </c>
      <c r="L652" s="59"/>
      <c r="M652" s="198" t="s">
        <v>22</v>
      </c>
      <c r="N652" s="199" t="s">
        <v>49</v>
      </c>
      <c r="O652" s="40"/>
      <c r="P652" s="200">
        <f>O652*H652</f>
        <v>0</v>
      </c>
      <c r="Q652" s="200">
        <v>2.2563399999999998</v>
      </c>
      <c r="R652" s="200">
        <f>Q652*H652</f>
        <v>9.9278960000000005</v>
      </c>
      <c r="S652" s="200">
        <v>0</v>
      </c>
      <c r="T652" s="201">
        <f>S652*H652</f>
        <v>0</v>
      </c>
      <c r="AR652" s="22" t="s">
        <v>175</v>
      </c>
      <c r="AT652" s="22" t="s">
        <v>170</v>
      </c>
      <c r="AU652" s="22" t="s">
        <v>87</v>
      </c>
      <c r="AY652" s="22" t="s">
        <v>168</v>
      </c>
      <c r="BE652" s="202">
        <f>IF(N652="základní",J652,0)</f>
        <v>0</v>
      </c>
      <c r="BF652" s="202">
        <f>IF(N652="snížená",J652,0)</f>
        <v>0</v>
      </c>
      <c r="BG652" s="202">
        <f>IF(N652="zákl. přenesená",J652,0)</f>
        <v>0</v>
      </c>
      <c r="BH652" s="202">
        <f>IF(N652="sníž. přenesená",J652,0)</f>
        <v>0</v>
      </c>
      <c r="BI652" s="202">
        <f>IF(N652="nulová",J652,0)</f>
        <v>0</v>
      </c>
      <c r="BJ652" s="22" t="s">
        <v>24</v>
      </c>
      <c r="BK652" s="202">
        <f>ROUND(I652*H652,2)</f>
        <v>0</v>
      </c>
      <c r="BL652" s="22" t="s">
        <v>175</v>
      </c>
      <c r="BM652" s="22" t="s">
        <v>1043</v>
      </c>
    </row>
    <row r="653" spans="2:65" s="11" customFormat="1" ht="13.5">
      <c r="B653" s="203"/>
      <c r="C653" s="204"/>
      <c r="D653" s="205" t="s">
        <v>177</v>
      </c>
      <c r="E653" s="206" t="s">
        <v>22</v>
      </c>
      <c r="F653" s="207" t="s">
        <v>1044</v>
      </c>
      <c r="G653" s="204"/>
      <c r="H653" s="208" t="s">
        <v>22</v>
      </c>
      <c r="I653" s="209"/>
      <c r="J653" s="204"/>
      <c r="K653" s="204"/>
      <c r="L653" s="210"/>
      <c r="M653" s="211"/>
      <c r="N653" s="212"/>
      <c r="O653" s="212"/>
      <c r="P653" s="212"/>
      <c r="Q653" s="212"/>
      <c r="R653" s="212"/>
      <c r="S653" s="212"/>
      <c r="T653" s="213"/>
      <c r="AT653" s="214" t="s">
        <v>177</v>
      </c>
      <c r="AU653" s="214" t="s">
        <v>87</v>
      </c>
      <c r="AV653" s="11" t="s">
        <v>24</v>
      </c>
      <c r="AW653" s="11" t="s">
        <v>41</v>
      </c>
      <c r="AX653" s="11" t="s">
        <v>78</v>
      </c>
      <c r="AY653" s="214" t="s">
        <v>168</v>
      </c>
    </row>
    <row r="654" spans="2:65" s="12" customFormat="1" ht="13.5">
      <c r="B654" s="215"/>
      <c r="C654" s="216"/>
      <c r="D654" s="205" t="s">
        <v>177</v>
      </c>
      <c r="E654" s="227" t="s">
        <v>22</v>
      </c>
      <c r="F654" s="228" t="s">
        <v>183</v>
      </c>
      <c r="G654" s="216"/>
      <c r="H654" s="229">
        <v>3</v>
      </c>
      <c r="I654" s="221"/>
      <c r="J654" s="216"/>
      <c r="K654" s="216"/>
      <c r="L654" s="222"/>
      <c r="M654" s="223"/>
      <c r="N654" s="224"/>
      <c r="O654" s="224"/>
      <c r="P654" s="224"/>
      <c r="Q654" s="224"/>
      <c r="R654" s="224"/>
      <c r="S654" s="224"/>
      <c r="T654" s="225"/>
      <c r="AT654" s="226" t="s">
        <v>177</v>
      </c>
      <c r="AU654" s="226" t="s">
        <v>87</v>
      </c>
      <c r="AV654" s="12" t="s">
        <v>87</v>
      </c>
      <c r="AW654" s="12" t="s">
        <v>41</v>
      </c>
      <c r="AX654" s="12" t="s">
        <v>78</v>
      </c>
      <c r="AY654" s="226" t="s">
        <v>168</v>
      </c>
    </row>
    <row r="655" spans="2:65" s="11" customFormat="1" ht="13.5">
      <c r="B655" s="203"/>
      <c r="C655" s="204"/>
      <c r="D655" s="205" t="s">
        <v>177</v>
      </c>
      <c r="E655" s="206" t="s">
        <v>22</v>
      </c>
      <c r="F655" s="207" t="s">
        <v>196</v>
      </c>
      <c r="G655" s="204"/>
      <c r="H655" s="208" t="s">
        <v>22</v>
      </c>
      <c r="I655" s="209"/>
      <c r="J655" s="204"/>
      <c r="K655" s="204"/>
      <c r="L655" s="210"/>
      <c r="M655" s="211"/>
      <c r="N655" s="212"/>
      <c r="O655" s="212"/>
      <c r="P655" s="212"/>
      <c r="Q655" s="212"/>
      <c r="R655" s="212"/>
      <c r="S655" s="212"/>
      <c r="T655" s="213"/>
      <c r="AT655" s="214" t="s">
        <v>177</v>
      </c>
      <c r="AU655" s="214" t="s">
        <v>87</v>
      </c>
      <c r="AV655" s="11" t="s">
        <v>24</v>
      </c>
      <c r="AW655" s="11" t="s">
        <v>41</v>
      </c>
      <c r="AX655" s="11" t="s">
        <v>78</v>
      </c>
      <c r="AY655" s="214" t="s">
        <v>168</v>
      </c>
    </row>
    <row r="656" spans="2:65" s="12" customFormat="1" ht="13.5">
      <c r="B656" s="215"/>
      <c r="C656" s="216"/>
      <c r="D656" s="217" t="s">
        <v>177</v>
      </c>
      <c r="E656" s="218" t="s">
        <v>22</v>
      </c>
      <c r="F656" s="219" t="s">
        <v>1045</v>
      </c>
      <c r="G656" s="216"/>
      <c r="H656" s="220">
        <v>1.4</v>
      </c>
      <c r="I656" s="221"/>
      <c r="J656" s="216"/>
      <c r="K656" s="216"/>
      <c r="L656" s="222"/>
      <c r="M656" s="223"/>
      <c r="N656" s="224"/>
      <c r="O656" s="224"/>
      <c r="P656" s="224"/>
      <c r="Q656" s="224"/>
      <c r="R656" s="224"/>
      <c r="S656" s="224"/>
      <c r="T656" s="225"/>
      <c r="AT656" s="226" t="s">
        <v>177</v>
      </c>
      <c r="AU656" s="226" t="s">
        <v>87</v>
      </c>
      <c r="AV656" s="12" t="s">
        <v>87</v>
      </c>
      <c r="AW656" s="12" t="s">
        <v>41</v>
      </c>
      <c r="AX656" s="12" t="s">
        <v>78</v>
      </c>
      <c r="AY656" s="226" t="s">
        <v>168</v>
      </c>
    </row>
    <row r="657" spans="2:65" s="1" customFormat="1" ht="31.5" customHeight="1">
      <c r="B657" s="39"/>
      <c r="C657" s="191" t="s">
        <v>1046</v>
      </c>
      <c r="D657" s="191" t="s">
        <v>170</v>
      </c>
      <c r="E657" s="192" t="s">
        <v>1047</v>
      </c>
      <c r="F657" s="193" t="s">
        <v>1048</v>
      </c>
      <c r="G657" s="194" t="s">
        <v>186</v>
      </c>
      <c r="H657" s="195">
        <v>1.0980000000000001</v>
      </c>
      <c r="I657" s="196"/>
      <c r="J657" s="197">
        <f>ROUND(I657*H657,2)</f>
        <v>0</v>
      </c>
      <c r="K657" s="193" t="s">
        <v>174</v>
      </c>
      <c r="L657" s="59"/>
      <c r="M657" s="198" t="s">
        <v>22</v>
      </c>
      <c r="N657" s="199" t="s">
        <v>49</v>
      </c>
      <c r="O657" s="40"/>
      <c r="P657" s="200">
        <f>O657*H657</f>
        <v>0</v>
      </c>
      <c r="Q657" s="200">
        <v>0</v>
      </c>
      <c r="R657" s="200">
        <f>Q657*H657</f>
        <v>0</v>
      </c>
      <c r="S657" s="200">
        <v>0</v>
      </c>
      <c r="T657" s="201">
        <f>S657*H657</f>
        <v>0</v>
      </c>
      <c r="AR657" s="22" t="s">
        <v>175</v>
      </c>
      <c r="AT657" s="22" t="s">
        <v>170</v>
      </c>
      <c r="AU657" s="22" t="s">
        <v>87</v>
      </c>
      <c r="AY657" s="22" t="s">
        <v>168</v>
      </c>
      <c r="BE657" s="202">
        <f>IF(N657="základní",J657,0)</f>
        <v>0</v>
      </c>
      <c r="BF657" s="202">
        <f>IF(N657="snížená",J657,0)</f>
        <v>0</v>
      </c>
      <c r="BG657" s="202">
        <f>IF(N657="zákl. přenesená",J657,0)</f>
        <v>0</v>
      </c>
      <c r="BH657" s="202">
        <f>IF(N657="sníž. přenesená",J657,0)</f>
        <v>0</v>
      </c>
      <c r="BI657" s="202">
        <f>IF(N657="nulová",J657,0)</f>
        <v>0</v>
      </c>
      <c r="BJ657" s="22" t="s">
        <v>24</v>
      </c>
      <c r="BK657" s="202">
        <f>ROUND(I657*H657,2)</f>
        <v>0</v>
      </c>
      <c r="BL657" s="22" t="s">
        <v>175</v>
      </c>
      <c r="BM657" s="22" t="s">
        <v>1049</v>
      </c>
    </row>
    <row r="658" spans="2:65" s="11" customFormat="1" ht="13.5">
      <c r="B658" s="203"/>
      <c r="C658" s="204"/>
      <c r="D658" s="205" t="s">
        <v>177</v>
      </c>
      <c r="E658" s="206" t="s">
        <v>22</v>
      </c>
      <c r="F658" s="207" t="s">
        <v>1036</v>
      </c>
      <c r="G658" s="204"/>
      <c r="H658" s="208" t="s">
        <v>22</v>
      </c>
      <c r="I658" s="209"/>
      <c r="J658" s="204"/>
      <c r="K658" s="204"/>
      <c r="L658" s="210"/>
      <c r="M658" s="211"/>
      <c r="N658" s="212"/>
      <c r="O658" s="212"/>
      <c r="P658" s="212"/>
      <c r="Q658" s="212"/>
      <c r="R658" s="212"/>
      <c r="S658" s="212"/>
      <c r="T658" s="213"/>
      <c r="AT658" s="214" t="s">
        <v>177</v>
      </c>
      <c r="AU658" s="214" t="s">
        <v>87</v>
      </c>
      <c r="AV658" s="11" t="s">
        <v>24</v>
      </c>
      <c r="AW658" s="11" t="s">
        <v>41</v>
      </c>
      <c r="AX658" s="11" t="s">
        <v>78</v>
      </c>
      <c r="AY658" s="214" t="s">
        <v>168</v>
      </c>
    </row>
    <row r="659" spans="2:65" s="12" customFormat="1" ht="13.5">
      <c r="B659" s="215"/>
      <c r="C659" s="216"/>
      <c r="D659" s="205" t="s">
        <v>177</v>
      </c>
      <c r="E659" s="227" t="s">
        <v>22</v>
      </c>
      <c r="F659" s="228" t="s">
        <v>1037</v>
      </c>
      <c r="G659" s="216"/>
      <c r="H659" s="229">
        <v>0.29699999999999999</v>
      </c>
      <c r="I659" s="221"/>
      <c r="J659" s="216"/>
      <c r="K659" s="216"/>
      <c r="L659" s="222"/>
      <c r="M659" s="223"/>
      <c r="N659" s="224"/>
      <c r="O659" s="224"/>
      <c r="P659" s="224"/>
      <c r="Q659" s="224"/>
      <c r="R659" s="224"/>
      <c r="S659" s="224"/>
      <c r="T659" s="225"/>
      <c r="AT659" s="226" t="s">
        <v>177</v>
      </c>
      <c r="AU659" s="226" t="s">
        <v>87</v>
      </c>
      <c r="AV659" s="12" t="s">
        <v>87</v>
      </c>
      <c r="AW659" s="12" t="s">
        <v>41</v>
      </c>
      <c r="AX659" s="12" t="s">
        <v>78</v>
      </c>
      <c r="AY659" s="226" t="s">
        <v>168</v>
      </c>
    </row>
    <row r="660" spans="2:65" s="11" customFormat="1" ht="13.5">
      <c r="B660" s="203"/>
      <c r="C660" s="204"/>
      <c r="D660" s="205" t="s">
        <v>177</v>
      </c>
      <c r="E660" s="206" t="s">
        <v>22</v>
      </c>
      <c r="F660" s="207" t="s">
        <v>1050</v>
      </c>
      <c r="G660" s="204"/>
      <c r="H660" s="208" t="s">
        <v>22</v>
      </c>
      <c r="I660" s="209"/>
      <c r="J660" s="204"/>
      <c r="K660" s="204"/>
      <c r="L660" s="210"/>
      <c r="M660" s="211"/>
      <c r="N660" s="212"/>
      <c r="O660" s="212"/>
      <c r="P660" s="212"/>
      <c r="Q660" s="212"/>
      <c r="R660" s="212"/>
      <c r="S660" s="212"/>
      <c r="T660" s="213"/>
      <c r="AT660" s="214" t="s">
        <v>177</v>
      </c>
      <c r="AU660" s="214" t="s">
        <v>87</v>
      </c>
      <c r="AV660" s="11" t="s">
        <v>24</v>
      </c>
      <c r="AW660" s="11" t="s">
        <v>41</v>
      </c>
      <c r="AX660" s="11" t="s">
        <v>78</v>
      </c>
      <c r="AY660" s="214" t="s">
        <v>168</v>
      </c>
    </row>
    <row r="661" spans="2:65" s="12" customFormat="1" ht="13.5">
      <c r="B661" s="215"/>
      <c r="C661" s="216"/>
      <c r="D661" s="217" t="s">
        <v>177</v>
      </c>
      <c r="E661" s="218" t="s">
        <v>22</v>
      </c>
      <c r="F661" s="219" t="s">
        <v>1051</v>
      </c>
      <c r="G661" s="216"/>
      <c r="H661" s="220">
        <v>0.80100000000000005</v>
      </c>
      <c r="I661" s="221"/>
      <c r="J661" s="216"/>
      <c r="K661" s="216"/>
      <c r="L661" s="222"/>
      <c r="M661" s="223"/>
      <c r="N661" s="224"/>
      <c r="O661" s="224"/>
      <c r="P661" s="224"/>
      <c r="Q661" s="224"/>
      <c r="R661" s="224"/>
      <c r="S661" s="224"/>
      <c r="T661" s="225"/>
      <c r="AT661" s="226" t="s">
        <v>177</v>
      </c>
      <c r="AU661" s="226" t="s">
        <v>87</v>
      </c>
      <c r="AV661" s="12" t="s">
        <v>87</v>
      </c>
      <c r="AW661" s="12" t="s">
        <v>41</v>
      </c>
      <c r="AX661" s="12" t="s">
        <v>78</v>
      </c>
      <c r="AY661" s="226" t="s">
        <v>168</v>
      </c>
    </row>
    <row r="662" spans="2:65" s="1" customFormat="1" ht="22.5" customHeight="1">
      <c r="B662" s="39"/>
      <c r="C662" s="191" t="s">
        <v>1052</v>
      </c>
      <c r="D662" s="191" t="s">
        <v>170</v>
      </c>
      <c r="E662" s="192" t="s">
        <v>1053</v>
      </c>
      <c r="F662" s="193" t="s">
        <v>1054</v>
      </c>
      <c r="G662" s="194" t="s">
        <v>218</v>
      </c>
      <c r="H662" s="195">
        <v>5.5E-2</v>
      </c>
      <c r="I662" s="196"/>
      <c r="J662" s="197">
        <f>ROUND(I662*H662,2)</f>
        <v>0</v>
      </c>
      <c r="K662" s="193" t="s">
        <v>174</v>
      </c>
      <c r="L662" s="59"/>
      <c r="M662" s="198" t="s">
        <v>22</v>
      </c>
      <c r="N662" s="199" t="s">
        <v>49</v>
      </c>
      <c r="O662" s="40"/>
      <c r="P662" s="200">
        <f>O662*H662</f>
        <v>0</v>
      </c>
      <c r="Q662" s="200">
        <v>1.0414300000000001</v>
      </c>
      <c r="R662" s="200">
        <f>Q662*H662</f>
        <v>5.7278650000000007E-2</v>
      </c>
      <c r="S662" s="200">
        <v>0</v>
      </c>
      <c r="T662" s="201">
        <f>S662*H662</f>
        <v>0</v>
      </c>
      <c r="AR662" s="22" t="s">
        <v>175</v>
      </c>
      <c r="AT662" s="22" t="s">
        <v>170</v>
      </c>
      <c r="AU662" s="22" t="s">
        <v>87</v>
      </c>
      <c r="AY662" s="22" t="s">
        <v>168</v>
      </c>
      <c r="BE662" s="202">
        <f>IF(N662="základní",J662,0)</f>
        <v>0</v>
      </c>
      <c r="BF662" s="202">
        <f>IF(N662="snížená",J662,0)</f>
        <v>0</v>
      </c>
      <c r="BG662" s="202">
        <f>IF(N662="zákl. přenesená",J662,0)</f>
        <v>0</v>
      </c>
      <c r="BH662" s="202">
        <f>IF(N662="sníž. přenesená",J662,0)</f>
        <v>0</v>
      </c>
      <c r="BI662" s="202">
        <f>IF(N662="nulová",J662,0)</f>
        <v>0</v>
      </c>
      <c r="BJ662" s="22" t="s">
        <v>24</v>
      </c>
      <c r="BK662" s="202">
        <f>ROUND(I662*H662,2)</f>
        <v>0</v>
      </c>
      <c r="BL662" s="22" t="s">
        <v>175</v>
      </c>
      <c r="BM662" s="22" t="s">
        <v>1055</v>
      </c>
    </row>
    <row r="663" spans="2:65" s="11" customFormat="1" ht="13.5">
      <c r="B663" s="203"/>
      <c r="C663" s="204"/>
      <c r="D663" s="205" t="s">
        <v>177</v>
      </c>
      <c r="E663" s="206" t="s">
        <v>22</v>
      </c>
      <c r="F663" s="207" t="s">
        <v>1056</v>
      </c>
      <c r="G663" s="204"/>
      <c r="H663" s="208" t="s">
        <v>22</v>
      </c>
      <c r="I663" s="209"/>
      <c r="J663" s="204"/>
      <c r="K663" s="204"/>
      <c r="L663" s="210"/>
      <c r="M663" s="211"/>
      <c r="N663" s="212"/>
      <c r="O663" s="212"/>
      <c r="P663" s="212"/>
      <c r="Q663" s="212"/>
      <c r="R663" s="212"/>
      <c r="S663" s="212"/>
      <c r="T663" s="213"/>
      <c r="AT663" s="214" t="s">
        <v>177</v>
      </c>
      <c r="AU663" s="214" t="s">
        <v>87</v>
      </c>
      <c r="AV663" s="11" t="s">
        <v>24</v>
      </c>
      <c r="AW663" s="11" t="s">
        <v>41</v>
      </c>
      <c r="AX663" s="11" t="s">
        <v>78</v>
      </c>
      <c r="AY663" s="214" t="s">
        <v>168</v>
      </c>
    </row>
    <row r="664" spans="2:65" s="12" customFormat="1" ht="13.5">
      <c r="B664" s="215"/>
      <c r="C664" s="216"/>
      <c r="D664" s="205" t="s">
        <v>177</v>
      </c>
      <c r="E664" s="227" t="s">
        <v>22</v>
      </c>
      <c r="F664" s="228" t="s">
        <v>1057</v>
      </c>
      <c r="G664" s="216"/>
      <c r="H664" s="229">
        <v>2.4E-2</v>
      </c>
      <c r="I664" s="221"/>
      <c r="J664" s="216"/>
      <c r="K664" s="216"/>
      <c r="L664" s="222"/>
      <c r="M664" s="223"/>
      <c r="N664" s="224"/>
      <c r="O664" s="224"/>
      <c r="P664" s="224"/>
      <c r="Q664" s="224"/>
      <c r="R664" s="224"/>
      <c r="S664" s="224"/>
      <c r="T664" s="225"/>
      <c r="AT664" s="226" t="s">
        <v>177</v>
      </c>
      <c r="AU664" s="226" t="s">
        <v>87</v>
      </c>
      <c r="AV664" s="12" t="s">
        <v>87</v>
      </c>
      <c r="AW664" s="12" t="s">
        <v>41</v>
      </c>
      <c r="AX664" s="12" t="s">
        <v>78</v>
      </c>
      <c r="AY664" s="226" t="s">
        <v>168</v>
      </c>
    </row>
    <row r="665" spans="2:65" s="12" customFormat="1" ht="13.5">
      <c r="B665" s="215"/>
      <c r="C665" s="216"/>
      <c r="D665" s="217" t="s">
        <v>177</v>
      </c>
      <c r="E665" s="218" t="s">
        <v>22</v>
      </c>
      <c r="F665" s="219" t="s">
        <v>1058</v>
      </c>
      <c r="G665" s="216"/>
      <c r="H665" s="220">
        <v>3.1E-2</v>
      </c>
      <c r="I665" s="221"/>
      <c r="J665" s="216"/>
      <c r="K665" s="216"/>
      <c r="L665" s="222"/>
      <c r="M665" s="223"/>
      <c r="N665" s="224"/>
      <c r="O665" s="224"/>
      <c r="P665" s="224"/>
      <c r="Q665" s="224"/>
      <c r="R665" s="224"/>
      <c r="S665" s="224"/>
      <c r="T665" s="225"/>
      <c r="AT665" s="226" t="s">
        <v>177</v>
      </c>
      <c r="AU665" s="226" t="s">
        <v>87</v>
      </c>
      <c r="AV665" s="12" t="s">
        <v>87</v>
      </c>
      <c r="AW665" s="12" t="s">
        <v>41</v>
      </c>
      <c r="AX665" s="12" t="s">
        <v>78</v>
      </c>
      <c r="AY665" s="226" t="s">
        <v>168</v>
      </c>
    </row>
    <row r="666" spans="2:65" s="1" customFormat="1" ht="22.5" customHeight="1">
      <c r="B666" s="39"/>
      <c r="C666" s="191" t="s">
        <v>1059</v>
      </c>
      <c r="D666" s="191" t="s">
        <v>170</v>
      </c>
      <c r="E666" s="192" t="s">
        <v>1060</v>
      </c>
      <c r="F666" s="193" t="s">
        <v>1061</v>
      </c>
      <c r="G666" s="194" t="s">
        <v>218</v>
      </c>
      <c r="H666" s="195">
        <v>9.5000000000000001E-2</v>
      </c>
      <c r="I666" s="196"/>
      <c r="J666" s="197">
        <f>ROUND(I666*H666,2)</f>
        <v>0</v>
      </c>
      <c r="K666" s="193" t="s">
        <v>174</v>
      </c>
      <c r="L666" s="59"/>
      <c r="M666" s="198" t="s">
        <v>22</v>
      </c>
      <c r="N666" s="199" t="s">
        <v>49</v>
      </c>
      <c r="O666" s="40"/>
      <c r="P666" s="200">
        <f>O666*H666</f>
        <v>0</v>
      </c>
      <c r="Q666" s="200">
        <v>1.0530600000000001</v>
      </c>
      <c r="R666" s="200">
        <f>Q666*H666</f>
        <v>0.10004070000000001</v>
      </c>
      <c r="S666" s="200">
        <v>0</v>
      </c>
      <c r="T666" s="201">
        <f>S666*H666</f>
        <v>0</v>
      </c>
      <c r="AR666" s="22" t="s">
        <v>175</v>
      </c>
      <c r="AT666" s="22" t="s">
        <v>170</v>
      </c>
      <c r="AU666" s="22" t="s">
        <v>87</v>
      </c>
      <c r="AY666" s="22" t="s">
        <v>168</v>
      </c>
      <c r="BE666" s="202">
        <f>IF(N666="základní",J666,0)</f>
        <v>0</v>
      </c>
      <c r="BF666" s="202">
        <f>IF(N666="snížená",J666,0)</f>
        <v>0</v>
      </c>
      <c r="BG666" s="202">
        <f>IF(N666="zákl. přenesená",J666,0)</f>
        <v>0</v>
      </c>
      <c r="BH666" s="202">
        <f>IF(N666="sníž. přenesená",J666,0)</f>
        <v>0</v>
      </c>
      <c r="BI666" s="202">
        <f>IF(N666="nulová",J666,0)</f>
        <v>0</v>
      </c>
      <c r="BJ666" s="22" t="s">
        <v>24</v>
      </c>
      <c r="BK666" s="202">
        <f>ROUND(I666*H666,2)</f>
        <v>0</v>
      </c>
      <c r="BL666" s="22" t="s">
        <v>175</v>
      </c>
      <c r="BM666" s="22" t="s">
        <v>1062</v>
      </c>
    </row>
    <row r="667" spans="2:65" s="11" customFormat="1" ht="13.5">
      <c r="B667" s="203"/>
      <c r="C667" s="204"/>
      <c r="D667" s="205" t="s">
        <v>177</v>
      </c>
      <c r="E667" s="206" t="s">
        <v>22</v>
      </c>
      <c r="F667" s="207" t="s">
        <v>1036</v>
      </c>
      <c r="G667" s="204"/>
      <c r="H667" s="208" t="s">
        <v>22</v>
      </c>
      <c r="I667" s="209"/>
      <c r="J667" s="204"/>
      <c r="K667" s="204"/>
      <c r="L667" s="210"/>
      <c r="M667" s="211"/>
      <c r="N667" s="212"/>
      <c r="O667" s="212"/>
      <c r="P667" s="212"/>
      <c r="Q667" s="212"/>
      <c r="R667" s="212"/>
      <c r="S667" s="212"/>
      <c r="T667" s="213"/>
      <c r="AT667" s="214" t="s">
        <v>177</v>
      </c>
      <c r="AU667" s="214" t="s">
        <v>87</v>
      </c>
      <c r="AV667" s="11" t="s">
        <v>24</v>
      </c>
      <c r="AW667" s="11" t="s">
        <v>41</v>
      </c>
      <c r="AX667" s="11" t="s">
        <v>78</v>
      </c>
      <c r="AY667" s="214" t="s">
        <v>168</v>
      </c>
    </row>
    <row r="668" spans="2:65" s="12" customFormat="1" ht="13.5">
      <c r="B668" s="215"/>
      <c r="C668" s="216"/>
      <c r="D668" s="205" t="s">
        <v>177</v>
      </c>
      <c r="E668" s="227" t="s">
        <v>22</v>
      </c>
      <c r="F668" s="228" t="s">
        <v>1063</v>
      </c>
      <c r="G668" s="216"/>
      <c r="H668" s="229">
        <v>4.3999999999999997E-2</v>
      </c>
      <c r="I668" s="221"/>
      <c r="J668" s="216"/>
      <c r="K668" s="216"/>
      <c r="L668" s="222"/>
      <c r="M668" s="223"/>
      <c r="N668" s="224"/>
      <c r="O668" s="224"/>
      <c r="P668" s="224"/>
      <c r="Q668" s="224"/>
      <c r="R668" s="224"/>
      <c r="S668" s="224"/>
      <c r="T668" s="225"/>
      <c r="AT668" s="226" t="s">
        <v>177</v>
      </c>
      <c r="AU668" s="226" t="s">
        <v>87</v>
      </c>
      <c r="AV668" s="12" t="s">
        <v>87</v>
      </c>
      <c r="AW668" s="12" t="s">
        <v>41</v>
      </c>
      <c r="AX668" s="12" t="s">
        <v>78</v>
      </c>
      <c r="AY668" s="226" t="s">
        <v>168</v>
      </c>
    </row>
    <row r="669" spans="2:65" s="11" customFormat="1" ht="13.5">
      <c r="B669" s="203"/>
      <c r="C669" s="204"/>
      <c r="D669" s="205" t="s">
        <v>177</v>
      </c>
      <c r="E669" s="206" t="s">
        <v>22</v>
      </c>
      <c r="F669" s="207" t="s">
        <v>1064</v>
      </c>
      <c r="G669" s="204"/>
      <c r="H669" s="208" t="s">
        <v>22</v>
      </c>
      <c r="I669" s="209"/>
      <c r="J669" s="204"/>
      <c r="K669" s="204"/>
      <c r="L669" s="210"/>
      <c r="M669" s="211"/>
      <c r="N669" s="212"/>
      <c r="O669" s="212"/>
      <c r="P669" s="212"/>
      <c r="Q669" s="212"/>
      <c r="R669" s="212"/>
      <c r="S669" s="212"/>
      <c r="T669" s="213"/>
      <c r="AT669" s="214" t="s">
        <v>177</v>
      </c>
      <c r="AU669" s="214" t="s">
        <v>87</v>
      </c>
      <c r="AV669" s="11" t="s">
        <v>24</v>
      </c>
      <c r="AW669" s="11" t="s">
        <v>41</v>
      </c>
      <c r="AX669" s="11" t="s">
        <v>78</v>
      </c>
      <c r="AY669" s="214" t="s">
        <v>168</v>
      </c>
    </row>
    <row r="670" spans="2:65" s="12" customFormat="1" ht="13.5">
      <c r="B670" s="215"/>
      <c r="C670" s="216"/>
      <c r="D670" s="217" t="s">
        <v>177</v>
      </c>
      <c r="E670" s="218" t="s">
        <v>22</v>
      </c>
      <c r="F670" s="219" t="s">
        <v>1065</v>
      </c>
      <c r="G670" s="216"/>
      <c r="H670" s="220">
        <v>5.0999999999999997E-2</v>
      </c>
      <c r="I670" s="221"/>
      <c r="J670" s="216"/>
      <c r="K670" s="216"/>
      <c r="L670" s="222"/>
      <c r="M670" s="223"/>
      <c r="N670" s="224"/>
      <c r="O670" s="224"/>
      <c r="P670" s="224"/>
      <c r="Q670" s="224"/>
      <c r="R670" s="224"/>
      <c r="S670" s="224"/>
      <c r="T670" s="225"/>
      <c r="AT670" s="226" t="s">
        <v>177</v>
      </c>
      <c r="AU670" s="226" t="s">
        <v>87</v>
      </c>
      <c r="AV670" s="12" t="s">
        <v>87</v>
      </c>
      <c r="AW670" s="12" t="s">
        <v>41</v>
      </c>
      <c r="AX670" s="12" t="s">
        <v>78</v>
      </c>
      <c r="AY670" s="226" t="s">
        <v>168</v>
      </c>
    </row>
    <row r="671" spans="2:65" s="1" customFormat="1" ht="31.5" customHeight="1">
      <c r="B671" s="39"/>
      <c r="C671" s="191" t="s">
        <v>1066</v>
      </c>
      <c r="D671" s="191" t="s">
        <v>170</v>
      </c>
      <c r="E671" s="192" t="s">
        <v>1067</v>
      </c>
      <c r="F671" s="193" t="s">
        <v>1068</v>
      </c>
      <c r="G671" s="194" t="s">
        <v>186</v>
      </c>
      <c r="H671" s="195">
        <v>31.3</v>
      </c>
      <c r="I671" s="196"/>
      <c r="J671" s="197">
        <f>ROUND(I671*H671,2)</f>
        <v>0</v>
      </c>
      <c r="K671" s="193" t="s">
        <v>174</v>
      </c>
      <c r="L671" s="59"/>
      <c r="M671" s="198" t="s">
        <v>22</v>
      </c>
      <c r="N671" s="199" t="s">
        <v>49</v>
      </c>
      <c r="O671" s="40"/>
      <c r="P671" s="200">
        <f>O671*H671</f>
        <v>0</v>
      </c>
      <c r="Q671" s="200">
        <v>1.837</v>
      </c>
      <c r="R671" s="200">
        <f>Q671*H671</f>
        <v>57.498100000000001</v>
      </c>
      <c r="S671" s="200">
        <v>0</v>
      </c>
      <c r="T671" s="201">
        <f>S671*H671</f>
        <v>0</v>
      </c>
      <c r="AR671" s="22" t="s">
        <v>175</v>
      </c>
      <c r="AT671" s="22" t="s">
        <v>170</v>
      </c>
      <c r="AU671" s="22" t="s">
        <v>87</v>
      </c>
      <c r="AY671" s="22" t="s">
        <v>168</v>
      </c>
      <c r="BE671" s="202">
        <f>IF(N671="základní",J671,0)</f>
        <v>0</v>
      </c>
      <c r="BF671" s="202">
        <f>IF(N671="snížená",J671,0)</f>
        <v>0</v>
      </c>
      <c r="BG671" s="202">
        <f>IF(N671="zákl. přenesená",J671,0)</f>
        <v>0</v>
      </c>
      <c r="BH671" s="202">
        <f>IF(N671="sníž. přenesená",J671,0)</f>
        <v>0</v>
      </c>
      <c r="BI671" s="202">
        <f>IF(N671="nulová",J671,0)</f>
        <v>0</v>
      </c>
      <c r="BJ671" s="22" t="s">
        <v>24</v>
      </c>
      <c r="BK671" s="202">
        <f>ROUND(I671*H671,2)</f>
        <v>0</v>
      </c>
      <c r="BL671" s="22" t="s">
        <v>175</v>
      </c>
      <c r="BM671" s="22" t="s">
        <v>1069</v>
      </c>
    </row>
    <row r="672" spans="2:65" s="11" customFormat="1" ht="13.5">
      <c r="B672" s="203"/>
      <c r="C672" s="204"/>
      <c r="D672" s="205" t="s">
        <v>177</v>
      </c>
      <c r="E672" s="206" t="s">
        <v>22</v>
      </c>
      <c r="F672" s="207" t="s">
        <v>1070</v>
      </c>
      <c r="G672" s="204"/>
      <c r="H672" s="208" t="s">
        <v>22</v>
      </c>
      <c r="I672" s="209"/>
      <c r="J672" s="204"/>
      <c r="K672" s="204"/>
      <c r="L672" s="210"/>
      <c r="M672" s="211"/>
      <c r="N672" s="212"/>
      <c r="O672" s="212"/>
      <c r="P672" s="212"/>
      <c r="Q672" s="212"/>
      <c r="R672" s="212"/>
      <c r="S672" s="212"/>
      <c r="T672" s="213"/>
      <c r="AT672" s="214" t="s">
        <v>177</v>
      </c>
      <c r="AU672" s="214" t="s">
        <v>87</v>
      </c>
      <c r="AV672" s="11" t="s">
        <v>24</v>
      </c>
      <c r="AW672" s="11" t="s">
        <v>41</v>
      </c>
      <c r="AX672" s="11" t="s">
        <v>78</v>
      </c>
      <c r="AY672" s="214" t="s">
        <v>168</v>
      </c>
    </row>
    <row r="673" spans="2:65" s="12" customFormat="1" ht="13.5">
      <c r="B673" s="215"/>
      <c r="C673" s="216"/>
      <c r="D673" s="205" t="s">
        <v>177</v>
      </c>
      <c r="E673" s="227" t="s">
        <v>22</v>
      </c>
      <c r="F673" s="228" t="s">
        <v>1071</v>
      </c>
      <c r="G673" s="216"/>
      <c r="H673" s="229">
        <v>7.2</v>
      </c>
      <c r="I673" s="221"/>
      <c r="J673" s="216"/>
      <c r="K673" s="216"/>
      <c r="L673" s="222"/>
      <c r="M673" s="223"/>
      <c r="N673" s="224"/>
      <c r="O673" s="224"/>
      <c r="P673" s="224"/>
      <c r="Q673" s="224"/>
      <c r="R673" s="224"/>
      <c r="S673" s="224"/>
      <c r="T673" s="225"/>
      <c r="AT673" s="226" t="s">
        <v>177</v>
      </c>
      <c r="AU673" s="226" t="s">
        <v>87</v>
      </c>
      <c r="AV673" s="12" t="s">
        <v>87</v>
      </c>
      <c r="AW673" s="12" t="s">
        <v>41</v>
      </c>
      <c r="AX673" s="12" t="s">
        <v>78</v>
      </c>
      <c r="AY673" s="226" t="s">
        <v>168</v>
      </c>
    </row>
    <row r="674" spans="2:65" s="11" customFormat="1" ht="13.5">
      <c r="B674" s="203"/>
      <c r="C674" s="204"/>
      <c r="D674" s="205" t="s">
        <v>177</v>
      </c>
      <c r="E674" s="206" t="s">
        <v>22</v>
      </c>
      <c r="F674" s="207" t="s">
        <v>1072</v>
      </c>
      <c r="G674" s="204"/>
      <c r="H674" s="208" t="s">
        <v>22</v>
      </c>
      <c r="I674" s="209"/>
      <c r="J674" s="204"/>
      <c r="K674" s="204"/>
      <c r="L674" s="210"/>
      <c r="M674" s="211"/>
      <c r="N674" s="212"/>
      <c r="O674" s="212"/>
      <c r="P674" s="212"/>
      <c r="Q674" s="212"/>
      <c r="R674" s="212"/>
      <c r="S674" s="212"/>
      <c r="T674" s="213"/>
      <c r="AT674" s="214" t="s">
        <v>177</v>
      </c>
      <c r="AU674" s="214" t="s">
        <v>87</v>
      </c>
      <c r="AV674" s="11" t="s">
        <v>24</v>
      </c>
      <c r="AW674" s="11" t="s">
        <v>41</v>
      </c>
      <c r="AX674" s="11" t="s">
        <v>78</v>
      </c>
      <c r="AY674" s="214" t="s">
        <v>168</v>
      </c>
    </row>
    <row r="675" spans="2:65" s="12" customFormat="1" ht="13.5">
      <c r="B675" s="215"/>
      <c r="C675" s="216"/>
      <c r="D675" s="217" t="s">
        <v>177</v>
      </c>
      <c r="E675" s="218" t="s">
        <v>22</v>
      </c>
      <c r="F675" s="219" t="s">
        <v>1073</v>
      </c>
      <c r="G675" s="216"/>
      <c r="H675" s="220">
        <v>24.1</v>
      </c>
      <c r="I675" s="221"/>
      <c r="J675" s="216"/>
      <c r="K675" s="216"/>
      <c r="L675" s="222"/>
      <c r="M675" s="223"/>
      <c r="N675" s="224"/>
      <c r="O675" s="224"/>
      <c r="P675" s="224"/>
      <c r="Q675" s="224"/>
      <c r="R675" s="224"/>
      <c r="S675" s="224"/>
      <c r="T675" s="225"/>
      <c r="AT675" s="226" t="s">
        <v>177</v>
      </c>
      <c r="AU675" s="226" t="s">
        <v>87</v>
      </c>
      <c r="AV675" s="12" t="s">
        <v>87</v>
      </c>
      <c r="AW675" s="12" t="s">
        <v>41</v>
      </c>
      <c r="AX675" s="12" t="s">
        <v>78</v>
      </c>
      <c r="AY675" s="226" t="s">
        <v>168</v>
      </c>
    </row>
    <row r="676" spans="2:65" s="1" customFormat="1" ht="57" customHeight="1">
      <c r="B676" s="39"/>
      <c r="C676" s="191" t="s">
        <v>1074</v>
      </c>
      <c r="D676" s="191" t="s">
        <v>170</v>
      </c>
      <c r="E676" s="192" t="s">
        <v>246</v>
      </c>
      <c r="F676" s="193" t="s">
        <v>247</v>
      </c>
      <c r="G676" s="194" t="s">
        <v>173</v>
      </c>
      <c r="H676" s="195">
        <v>113.589</v>
      </c>
      <c r="I676" s="196"/>
      <c r="J676" s="197">
        <f>ROUND(I676*H676,2)</f>
        <v>0</v>
      </c>
      <c r="K676" s="193" t="s">
        <v>174</v>
      </c>
      <c r="L676" s="59"/>
      <c r="M676" s="198" t="s">
        <v>22</v>
      </c>
      <c r="N676" s="199" t="s">
        <v>49</v>
      </c>
      <c r="O676" s="40"/>
      <c r="P676" s="200">
        <f>O676*H676</f>
        <v>0</v>
      </c>
      <c r="Q676" s="200">
        <v>0</v>
      </c>
      <c r="R676" s="200">
        <f>Q676*H676</f>
        <v>0</v>
      </c>
      <c r="S676" s="200">
        <v>0</v>
      </c>
      <c r="T676" s="201">
        <f>S676*H676</f>
        <v>0</v>
      </c>
      <c r="AR676" s="22" t="s">
        <v>175</v>
      </c>
      <c r="AT676" s="22" t="s">
        <v>170</v>
      </c>
      <c r="AU676" s="22" t="s">
        <v>87</v>
      </c>
      <c r="AY676" s="22" t="s">
        <v>168</v>
      </c>
      <c r="BE676" s="202">
        <f>IF(N676="základní",J676,0)</f>
        <v>0</v>
      </c>
      <c r="BF676" s="202">
        <f>IF(N676="snížená",J676,0)</f>
        <v>0</v>
      </c>
      <c r="BG676" s="202">
        <f>IF(N676="zákl. přenesená",J676,0)</f>
        <v>0</v>
      </c>
      <c r="BH676" s="202">
        <f>IF(N676="sníž. přenesená",J676,0)</f>
        <v>0</v>
      </c>
      <c r="BI676" s="202">
        <f>IF(N676="nulová",J676,0)</f>
        <v>0</v>
      </c>
      <c r="BJ676" s="22" t="s">
        <v>24</v>
      </c>
      <c r="BK676" s="202">
        <f>ROUND(I676*H676,2)</f>
        <v>0</v>
      </c>
      <c r="BL676" s="22" t="s">
        <v>175</v>
      </c>
      <c r="BM676" s="22" t="s">
        <v>1075</v>
      </c>
    </row>
    <row r="677" spans="2:65" s="11" customFormat="1" ht="13.5">
      <c r="B677" s="203"/>
      <c r="C677" s="204"/>
      <c r="D677" s="205" t="s">
        <v>177</v>
      </c>
      <c r="E677" s="206" t="s">
        <v>22</v>
      </c>
      <c r="F677" s="207" t="s">
        <v>310</v>
      </c>
      <c r="G677" s="204"/>
      <c r="H677" s="208" t="s">
        <v>22</v>
      </c>
      <c r="I677" s="209"/>
      <c r="J677" s="204"/>
      <c r="K677" s="204"/>
      <c r="L677" s="210"/>
      <c r="M677" s="211"/>
      <c r="N677" s="212"/>
      <c r="O677" s="212"/>
      <c r="P677" s="212"/>
      <c r="Q677" s="212"/>
      <c r="R677" s="212"/>
      <c r="S677" s="212"/>
      <c r="T677" s="213"/>
      <c r="AT677" s="214" t="s">
        <v>177</v>
      </c>
      <c r="AU677" s="214" t="s">
        <v>87</v>
      </c>
      <c r="AV677" s="11" t="s">
        <v>24</v>
      </c>
      <c r="AW677" s="11" t="s">
        <v>41</v>
      </c>
      <c r="AX677" s="11" t="s">
        <v>78</v>
      </c>
      <c r="AY677" s="214" t="s">
        <v>168</v>
      </c>
    </row>
    <row r="678" spans="2:65" s="12" customFormat="1" ht="13.5">
      <c r="B678" s="215"/>
      <c r="C678" s="216"/>
      <c r="D678" s="205" t="s">
        <v>177</v>
      </c>
      <c r="E678" s="227" t="s">
        <v>22</v>
      </c>
      <c r="F678" s="228" t="s">
        <v>1076</v>
      </c>
      <c r="G678" s="216"/>
      <c r="H678" s="229">
        <v>113.589</v>
      </c>
      <c r="I678" s="221"/>
      <c r="J678" s="216"/>
      <c r="K678" s="216"/>
      <c r="L678" s="222"/>
      <c r="M678" s="223"/>
      <c r="N678" s="224"/>
      <c r="O678" s="224"/>
      <c r="P678" s="224"/>
      <c r="Q678" s="224"/>
      <c r="R678" s="224"/>
      <c r="S678" s="224"/>
      <c r="T678" s="225"/>
      <c r="AT678" s="226" t="s">
        <v>177</v>
      </c>
      <c r="AU678" s="226" t="s">
        <v>87</v>
      </c>
      <c r="AV678" s="12" t="s">
        <v>87</v>
      </c>
      <c r="AW678" s="12" t="s">
        <v>41</v>
      </c>
      <c r="AX678" s="12" t="s">
        <v>78</v>
      </c>
      <c r="AY678" s="226" t="s">
        <v>168</v>
      </c>
    </row>
    <row r="679" spans="2:65" s="10" customFormat="1" ht="29.85" customHeight="1">
      <c r="B679" s="174"/>
      <c r="C679" s="175"/>
      <c r="D679" s="188" t="s">
        <v>77</v>
      </c>
      <c r="E679" s="189" t="s">
        <v>575</v>
      </c>
      <c r="F679" s="189" t="s">
        <v>1077</v>
      </c>
      <c r="G679" s="175"/>
      <c r="H679" s="175"/>
      <c r="I679" s="178"/>
      <c r="J679" s="190">
        <f>BK679</f>
        <v>0</v>
      </c>
      <c r="K679" s="175"/>
      <c r="L679" s="180"/>
      <c r="M679" s="181"/>
      <c r="N679" s="182"/>
      <c r="O679" s="182"/>
      <c r="P679" s="183">
        <f>SUM(P680:P700)</f>
        <v>0</v>
      </c>
      <c r="Q679" s="182"/>
      <c r="R679" s="183">
        <f>SUM(R680:R700)</f>
        <v>6.3899900000000009</v>
      </c>
      <c r="S679" s="182"/>
      <c r="T679" s="184">
        <f>SUM(T680:T700)</f>
        <v>0</v>
      </c>
      <c r="AR679" s="185" t="s">
        <v>24</v>
      </c>
      <c r="AT679" s="186" t="s">
        <v>77</v>
      </c>
      <c r="AU679" s="186" t="s">
        <v>24</v>
      </c>
      <c r="AY679" s="185" t="s">
        <v>168</v>
      </c>
      <c r="BK679" s="187">
        <f>SUM(BK680:BK700)</f>
        <v>0</v>
      </c>
    </row>
    <row r="680" spans="2:65" s="1" customFormat="1" ht="22.5" customHeight="1">
      <c r="B680" s="39"/>
      <c r="C680" s="191" t="s">
        <v>1078</v>
      </c>
      <c r="D680" s="191" t="s">
        <v>170</v>
      </c>
      <c r="E680" s="192" t="s">
        <v>1079</v>
      </c>
      <c r="F680" s="193" t="s">
        <v>1080</v>
      </c>
      <c r="G680" s="194" t="s">
        <v>276</v>
      </c>
      <c r="H680" s="195">
        <v>6</v>
      </c>
      <c r="I680" s="196"/>
      <c r="J680" s="197">
        <f>ROUND(I680*H680,2)</f>
        <v>0</v>
      </c>
      <c r="K680" s="193" t="s">
        <v>174</v>
      </c>
      <c r="L680" s="59"/>
      <c r="M680" s="198" t="s">
        <v>22</v>
      </c>
      <c r="N680" s="199" t="s">
        <v>49</v>
      </c>
      <c r="O680" s="40"/>
      <c r="P680" s="200">
        <f>O680*H680</f>
        <v>0</v>
      </c>
      <c r="Q680" s="200">
        <v>1.6979999999999999E-2</v>
      </c>
      <c r="R680" s="200">
        <f>Q680*H680</f>
        <v>0.10188</v>
      </c>
      <c r="S680" s="200">
        <v>0</v>
      </c>
      <c r="T680" s="201">
        <f>S680*H680</f>
        <v>0</v>
      </c>
      <c r="AR680" s="22" t="s">
        <v>175</v>
      </c>
      <c r="AT680" s="22" t="s">
        <v>170</v>
      </c>
      <c r="AU680" s="22" t="s">
        <v>87</v>
      </c>
      <c r="AY680" s="22" t="s">
        <v>168</v>
      </c>
      <c r="BE680" s="202">
        <f>IF(N680="základní",J680,0)</f>
        <v>0</v>
      </c>
      <c r="BF680" s="202">
        <f>IF(N680="snížená",J680,0)</f>
        <v>0</v>
      </c>
      <c r="BG680" s="202">
        <f>IF(N680="zákl. přenesená",J680,0)</f>
        <v>0</v>
      </c>
      <c r="BH680" s="202">
        <f>IF(N680="sníž. přenesená",J680,0)</f>
        <v>0</v>
      </c>
      <c r="BI680" s="202">
        <f>IF(N680="nulová",J680,0)</f>
        <v>0</v>
      </c>
      <c r="BJ680" s="22" t="s">
        <v>24</v>
      </c>
      <c r="BK680" s="202">
        <f>ROUND(I680*H680,2)</f>
        <v>0</v>
      </c>
      <c r="BL680" s="22" t="s">
        <v>175</v>
      </c>
      <c r="BM680" s="22" t="s">
        <v>1081</v>
      </c>
    </row>
    <row r="681" spans="2:65" s="11" customFormat="1" ht="13.5">
      <c r="B681" s="203"/>
      <c r="C681" s="204"/>
      <c r="D681" s="205" t="s">
        <v>177</v>
      </c>
      <c r="E681" s="206" t="s">
        <v>22</v>
      </c>
      <c r="F681" s="207" t="s">
        <v>1082</v>
      </c>
      <c r="G681" s="204"/>
      <c r="H681" s="208" t="s">
        <v>22</v>
      </c>
      <c r="I681" s="209"/>
      <c r="J681" s="204"/>
      <c r="K681" s="204"/>
      <c r="L681" s="210"/>
      <c r="M681" s="211"/>
      <c r="N681" s="212"/>
      <c r="O681" s="212"/>
      <c r="P681" s="212"/>
      <c r="Q681" s="212"/>
      <c r="R681" s="212"/>
      <c r="S681" s="212"/>
      <c r="T681" s="213"/>
      <c r="AT681" s="214" t="s">
        <v>177</v>
      </c>
      <c r="AU681" s="214" t="s">
        <v>87</v>
      </c>
      <c r="AV681" s="11" t="s">
        <v>24</v>
      </c>
      <c r="AW681" s="11" t="s">
        <v>41</v>
      </c>
      <c r="AX681" s="11" t="s">
        <v>78</v>
      </c>
      <c r="AY681" s="214" t="s">
        <v>168</v>
      </c>
    </row>
    <row r="682" spans="2:65" s="12" customFormat="1" ht="13.5">
      <c r="B682" s="215"/>
      <c r="C682" s="216"/>
      <c r="D682" s="217" t="s">
        <v>177</v>
      </c>
      <c r="E682" s="218" t="s">
        <v>22</v>
      </c>
      <c r="F682" s="219" t="s">
        <v>1083</v>
      </c>
      <c r="G682" s="216"/>
      <c r="H682" s="220">
        <v>6</v>
      </c>
      <c r="I682" s="221"/>
      <c r="J682" s="216"/>
      <c r="K682" s="216"/>
      <c r="L682" s="222"/>
      <c r="M682" s="223"/>
      <c r="N682" s="224"/>
      <c r="O682" s="224"/>
      <c r="P682" s="224"/>
      <c r="Q682" s="224"/>
      <c r="R682" s="224"/>
      <c r="S682" s="224"/>
      <c r="T682" s="225"/>
      <c r="AT682" s="226" t="s">
        <v>177</v>
      </c>
      <c r="AU682" s="226" t="s">
        <v>87</v>
      </c>
      <c r="AV682" s="12" t="s">
        <v>87</v>
      </c>
      <c r="AW682" s="12" t="s">
        <v>41</v>
      </c>
      <c r="AX682" s="12" t="s">
        <v>78</v>
      </c>
      <c r="AY682" s="226" t="s">
        <v>168</v>
      </c>
    </row>
    <row r="683" spans="2:65" s="1" customFormat="1" ht="22.5" customHeight="1">
      <c r="B683" s="39"/>
      <c r="C683" s="230" t="s">
        <v>1084</v>
      </c>
      <c r="D683" s="230" t="s">
        <v>234</v>
      </c>
      <c r="E683" s="231" t="s">
        <v>1085</v>
      </c>
      <c r="F683" s="232" t="s">
        <v>1086</v>
      </c>
      <c r="G683" s="233" t="s">
        <v>276</v>
      </c>
      <c r="H683" s="234">
        <v>6</v>
      </c>
      <c r="I683" s="235"/>
      <c r="J683" s="236">
        <f>ROUND(I683*H683,2)</f>
        <v>0</v>
      </c>
      <c r="K683" s="232" t="s">
        <v>174</v>
      </c>
      <c r="L683" s="237"/>
      <c r="M683" s="238" t="s">
        <v>22</v>
      </c>
      <c r="N683" s="239" t="s">
        <v>49</v>
      </c>
      <c r="O683" s="40"/>
      <c r="P683" s="200">
        <f>O683*H683</f>
        <v>0</v>
      </c>
      <c r="Q683" s="200">
        <v>1.3599999999999999E-2</v>
      </c>
      <c r="R683" s="200">
        <f>Q683*H683</f>
        <v>8.1599999999999992E-2</v>
      </c>
      <c r="S683" s="200">
        <v>0</v>
      </c>
      <c r="T683" s="201">
        <f>S683*H683</f>
        <v>0</v>
      </c>
      <c r="AR683" s="22" t="s">
        <v>208</v>
      </c>
      <c r="AT683" s="22" t="s">
        <v>234</v>
      </c>
      <c r="AU683" s="22" t="s">
        <v>87</v>
      </c>
      <c r="AY683" s="22" t="s">
        <v>168</v>
      </c>
      <c r="BE683" s="202">
        <f>IF(N683="základní",J683,0)</f>
        <v>0</v>
      </c>
      <c r="BF683" s="202">
        <f>IF(N683="snížená",J683,0)</f>
        <v>0</v>
      </c>
      <c r="BG683" s="202">
        <f>IF(N683="zákl. přenesená",J683,0)</f>
        <v>0</v>
      </c>
      <c r="BH683" s="202">
        <f>IF(N683="sníž. přenesená",J683,0)</f>
        <v>0</v>
      </c>
      <c r="BI683" s="202">
        <f>IF(N683="nulová",J683,0)</f>
        <v>0</v>
      </c>
      <c r="BJ683" s="22" t="s">
        <v>24</v>
      </c>
      <c r="BK683" s="202">
        <f>ROUND(I683*H683,2)</f>
        <v>0</v>
      </c>
      <c r="BL683" s="22" t="s">
        <v>175</v>
      </c>
      <c r="BM683" s="22" t="s">
        <v>1087</v>
      </c>
    </row>
    <row r="684" spans="2:65" s="1" customFormat="1" ht="31.5" customHeight="1">
      <c r="B684" s="39"/>
      <c r="C684" s="191" t="s">
        <v>1088</v>
      </c>
      <c r="D684" s="191" t="s">
        <v>170</v>
      </c>
      <c r="E684" s="192" t="s">
        <v>1089</v>
      </c>
      <c r="F684" s="193" t="s">
        <v>1090</v>
      </c>
      <c r="G684" s="194" t="s">
        <v>276</v>
      </c>
      <c r="H684" s="195">
        <v>7</v>
      </c>
      <c r="I684" s="196"/>
      <c r="J684" s="197">
        <f>ROUND(I684*H684,2)</f>
        <v>0</v>
      </c>
      <c r="K684" s="193" t="s">
        <v>174</v>
      </c>
      <c r="L684" s="59"/>
      <c r="M684" s="198" t="s">
        <v>22</v>
      </c>
      <c r="N684" s="199" t="s">
        <v>49</v>
      </c>
      <c r="O684" s="40"/>
      <c r="P684" s="200">
        <f>O684*H684</f>
        <v>0</v>
      </c>
      <c r="Q684" s="200">
        <v>0.54769000000000001</v>
      </c>
      <c r="R684" s="200">
        <f>Q684*H684</f>
        <v>3.8338299999999998</v>
      </c>
      <c r="S684" s="200">
        <v>0</v>
      </c>
      <c r="T684" s="201">
        <f>S684*H684</f>
        <v>0</v>
      </c>
      <c r="AR684" s="22" t="s">
        <v>175</v>
      </c>
      <c r="AT684" s="22" t="s">
        <v>170</v>
      </c>
      <c r="AU684" s="22" t="s">
        <v>87</v>
      </c>
      <c r="AY684" s="22" t="s">
        <v>168</v>
      </c>
      <c r="BE684" s="202">
        <f>IF(N684="základní",J684,0)</f>
        <v>0</v>
      </c>
      <c r="BF684" s="202">
        <f>IF(N684="snížená",J684,0)</f>
        <v>0</v>
      </c>
      <c r="BG684" s="202">
        <f>IF(N684="zákl. přenesená",J684,0)</f>
        <v>0</v>
      </c>
      <c r="BH684" s="202">
        <f>IF(N684="sníž. přenesená",J684,0)</f>
        <v>0</v>
      </c>
      <c r="BI684" s="202">
        <f>IF(N684="nulová",J684,0)</f>
        <v>0</v>
      </c>
      <c r="BJ684" s="22" t="s">
        <v>24</v>
      </c>
      <c r="BK684" s="202">
        <f>ROUND(I684*H684,2)</f>
        <v>0</v>
      </c>
      <c r="BL684" s="22" t="s">
        <v>175</v>
      </c>
      <c r="BM684" s="22" t="s">
        <v>1091</v>
      </c>
    </row>
    <row r="685" spans="2:65" s="11" customFormat="1" ht="13.5">
      <c r="B685" s="203"/>
      <c r="C685" s="204"/>
      <c r="D685" s="205" t="s">
        <v>177</v>
      </c>
      <c r="E685" s="206" t="s">
        <v>22</v>
      </c>
      <c r="F685" s="207" t="s">
        <v>1092</v>
      </c>
      <c r="G685" s="204"/>
      <c r="H685" s="208" t="s">
        <v>22</v>
      </c>
      <c r="I685" s="209"/>
      <c r="J685" s="204"/>
      <c r="K685" s="204"/>
      <c r="L685" s="210"/>
      <c r="M685" s="211"/>
      <c r="N685" s="212"/>
      <c r="O685" s="212"/>
      <c r="P685" s="212"/>
      <c r="Q685" s="212"/>
      <c r="R685" s="212"/>
      <c r="S685" s="212"/>
      <c r="T685" s="213"/>
      <c r="AT685" s="214" t="s">
        <v>177</v>
      </c>
      <c r="AU685" s="214" t="s">
        <v>87</v>
      </c>
      <c r="AV685" s="11" t="s">
        <v>24</v>
      </c>
      <c r="AW685" s="11" t="s">
        <v>41</v>
      </c>
      <c r="AX685" s="11" t="s">
        <v>78</v>
      </c>
      <c r="AY685" s="214" t="s">
        <v>168</v>
      </c>
    </row>
    <row r="686" spans="2:65" s="12" customFormat="1" ht="13.5">
      <c r="B686" s="215"/>
      <c r="C686" s="216"/>
      <c r="D686" s="205" t="s">
        <v>177</v>
      </c>
      <c r="E686" s="227" t="s">
        <v>22</v>
      </c>
      <c r="F686" s="228" t="s">
        <v>175</v>
      </c>
      <c r="G686" s="216"/>
      <c r="H686" s="229">
        <v>4</v>
      </c>
      <c r="I686" s="221"/>
      <c r="J686" s="216"/>
      <c r="K686" s="216"/>
      <c r="L686" s="222"/>
      <c r="M686" s="223"/>
      <c r="N686" s="224"/>
      <c r="O686" s="224"/>
      <c r="P686" s="224"/>
      <c r="Q686" s="224"/>
      <c r="R686" s="224"/>
      <c r="S686" s="224"/>
      <c r="T686" s="225"/>
      <c r="AT686" s="226" t="s">
        <v>177</v>
      </c>
      <c r="AU686" s="226" t="s">
        <v>87</v>
      </c>
      <c r="AV686" s="12" t="s">
        <v>87</v>
      </c>
      <c r="AW686" s="12" t="s">
        <v>41</v>
      </c>
      <c r="AX686" s="12" t="s">
        <v>78</v>
      </c>
      <c r="AY686" s="226" t="s">
        <v>168</v>
      </c>
    </row>
    <row r="687" spans="2:65" s="11" customFormat="1" ht="13.5">
      <c r="B687" s="203"/>
      <c r="C687" s="204"/>
      <c r="D687" s="205" t="s">
        <v>177</v>
      </c>
      <c r="E687" s="206" t="s">
        <v>22</v>
      </c>
      <c r="F687" s="207" t="s">
        <v>1093</v>
      </c>
      <c r="G687" s="204"/>
      <c r="H687" s="208" t="s">
        <v>22</v>
      </c>
      <c r="I687" s="209"/>
      <c r="J687" s="204"/>
      <c r="K687" s="204"/>
      <c r="L687" s="210"/>
      <c r="M687" s="211"/>
      <c r="N687" s="212"/>
      <c r="O687" s="212"/>
      <c r="P687" s="212"/>
      <c r="Q687" s="212"/>
      <c r="R687" s="212"/>
      <c r="S687" s="212"/>
      <c r="T687" s="213"/>
      <c r="AT687" s="214" t="s">
        <v>177</v>
      </c>
      <c r="AU687" s="214" t="s">
        <v>87</v>
      </c>
      <c r="AV687" s="11" t="s">
        <v>24</v>
      </c>
      <c r="AW687" s="11" t="s">
        <v>41</v>
      </c>
      <c r="AX687" s="11" t="s">
        <v>78</v>
      </c>
      <c r="AY687" s="214" t="s">
        <v>168</v>
      </c>
    </row>
    <row r="688" spans="2:65" s="12" customFormat="1" ht="13.5">
      <c r="B688" s="215"/>
      <c r="C688" s="216"/>
      <c r="D688" s="217" t="s">
        <v>177</v>
      </c>
      <c r="E688" s="218" t="s">
        <v>22</v>
      </c>
      <c r="F688" s="219" t="s">
        <v>183</v>
      </c>
      <c r="G688" s="216"/>
      <c r="H688" s="220">
        <v>3</v>
      </c>
      <c r="I688" s="221"/>
      <c r="J688" s="216"/>
      <c r="K688" s="216"/>
      <c r="L688" s="222"/>
      <c r="M688" s="223"/>
      <c r="N688" s="224"/>
      <c r="O688" s="224"/>
      <c r="P688" s="224"/>
      <c r="Q688" s="224"/>
      <c r="R688" s="224"/>
      <c r="S688" s="224"/>
      <c r="T688" s="225"/>
      <c r="AT688" s="226" t="s">
        <v>177</v>
      </c>
      <c r="AU688" s="226" t="s">
        <v>87</v>
      </c>
      <c r="AV688" s="12" t="s">
        <v>87</v>
      </c>
      <c r="AW688" s="12" t="s">
        <v>41</v>
      </c>
      <c r="AX688" s="12" t="s">
        <v>78</v>
      </c>
      <c r="AY688" s="226" t="s">
        <v>168</v>
      </c>
    </row>
    <row r="689" spans="2:65" s="1" customFormat="1" ht="22.5" customHeight="1">
      <c r="B689" s="39"/>
      <c r="C689" s="230" t="s">
        <v>1094</v>
      </c>
      <c r="D689" s="230" t="s">
        <v>234</v>
      </c>
      <c r="E689" s="231" t="s">
        <v>1095</v>
      </c>
      <c r="F689" s="232" t="s">
        <v>1096</v>
      </c>
      <c r="G689" s="233" t="s">
        <v>276</v>
      </c>
      <c r="H689" s="234">
        <v>7</v>
      </c>
      <c r="I689" s="235"/>
      <c r="J689" s="236">
        <f>ROUND(I689*H689,2)</f>
        <v>0</v>
      </c>
      <c r="K689" s="232" t="s">
        <v>174</v>
      </c>
      <c r="L689" s="237"/>
      <c r="M689" s="238" t="s">
        <v>22</v>
      </c>
      <c r="N689" s="239" t="s">
        <v>49</v>
      </c>
      <c r="O689" s="40"/>
      <c r="P689" s="200">
        <f>O689*H689</f>
        <v>0</v>
      </c>
      <c r="Q689" s="200">
        <v>1.49E-2</v>
      </c>
      <c r="R689" s="200">
        <f>Q689*H689</f>
        <v>0.1043</v>
      </c>
      <c r="S689" s="200">
        <v>0</v>
      </c>
      <c r="T689" s="201">
        <f>S689*H689</f>
        <v>0</v>
      </c>
      <c r="AR689" s="22" t="s">
        <v>208</v>
      </c>
      <c r="AT689" s="22" t="s">
        <v>234</v>
      </c>
      <c r="AU689" s="22" t="s">
        <v>87</v>
      </c>
      <c r="AY689" s="22" t="s">
        <v>168</v>
      </c>
      <c r="BE689" s="202">
        <f>IF(N689="základní",J689,0)</f>
        <v>0</v>
      </c>
      <c r="BF689" s="202">
        <f>IF(N689="snížená",J689,0)</f>
        <v>0</v>
      </c>
      <c r="BG689" s="202">
        <f>IF(N689="zákl. přenesená",J689,0)</f>
        <v>0</v>
      </c>
      <c r="BH689" s="202">
        <f>IF(N689="sníž. přenesená",J689,0)</f>
        <v>0</v>
      </c>
      <c r="BI689" s="202">
        <f>IF(N689="nulová",J689,0)</f>
        <v>0</v>
      </c>
      <c r="BJ689" s="22" t="s">
        <v>24</v>
      </c>
      <c r="BK689" s="202">
        <f>ROUND(I689*H689,2)</f>
        <v>0</v>
      </c>
      <c r="BL689" s="22" t="s">
        <v>175</v>
      </c>
      <c r="BM689" s="22" t="s">
        <v>1097</v>
      </c>
    </row>
    <row r="690" spans="2:65" s="1" customFormat="1" ht="31.5" customHeight="1">
      <c r="B690" s="39"/>
      <c r="C690" s="191" t="s">
        <v>1098</v>
      </c>
      <c r="D690" s="191" t="s">
        <v>170</v>
      </c>
      <c r="E690" s="192" t="s">
        <v>1099</v>
      </c>
      <c r="F690" s="193" t="s">
        <v>1100</v>
      </c>
      <c r="G690" s="194" t="s">
        <v>276</v>
      </c>
      <c r="H690" s="195">
        <v>5</v>
      </c>
      <c r="I690" s="196"/>
      <c r="J690" s="197">
        <f>ROUND(I690*H690,2)</f>
        <v>0</v>
      </c>
      <c r="K690" s="193" t="s">
        <v>174</v>
      </c>
      <c r="L690" s="59"/>
      <c r="M690" s="198" t="s">
        <v>22</v>
      </c>
      <c r="N690" s="199" t="s">
        <v>49</v>
      </c>
      <c r="O690" s="40"/>
      <c r="P690" s="200">
        <f>O690*H690</f>
        <v>0</v>
      </c>
      <c r="Q690" s="200">
        <v>0.44169999999999998</v>
      </c>
      <c r="R690" s="200">
        <f>Q690*H690</f>
        <v>2.2084999999999999</v>
      </c>
      <c r="S690" s="200">
        <v>0</v>
      </c>
      <c r="T690" s="201">
        <f>S690*H690</f>
        <v>0</v>
      </c>
      <c r="AR690" s="22" t="s">
        <v>175</v>
      </c>
      <c r="AT690" s="22" t="s">
        <v>170</v>
      </c>
      <c r="AU690" s="22" t="s">
        <v>87</v>
      </c>
      <c r="AY690" s="22" t="s">
        <v>168</v>
      </c>
      <c r="BE690" s="202">
        <f>IF(N690="základní",J690,0)</f>
        <v>0</v>
      </c>
      <c r="BF690" s="202">
        <f>IF(N690="snížená",J690,0)</f>
        <v>0</v>
      </c>
      <c r="BG690" s="202">
        <f>IF(N690="zákl. přenesená",J690,0)</f>
        <v>0</v>
      </c>
      <c r="BH690" s="202">
        <f>IF(N690="sníž. přenesená",J690,0)</f>
        <v>0</v>
      </c>
      <c r="BI690" s="202">
        <f>IF(N690="nulová",J690,0)</f>
        <v>0</v>
      </c>
      <c r="BJ690" s="22" t="s">
        <v>24</v>
      </c>
      <c r="BK690" s="202">
        <f>ROUND(I690*H690,2)</f>
        <v>0</v>
      </c>
      <c r="BL690" s="22" t="s">
        <v>175</v>
      </c>
      <c r="BM690" s="22" t="s">
        <v>1101</v>
      </c>
    </row>
    <row r="691" spans="2:65" s="11" customFormat="1" ht="13.5">
      <c r="B691" s="203"/>
      <c r="C691" s="204"/>
      <c r="D691" s="205" t="s">
        <v>177</v>
      </c>
      <c r="E691" s="206" t="s">
        <v>22</v>
      </c>
      <c r="F691" s="207" t="s">
        <v>1102</v>
      </c>
      <c r="G691" s="204"/>
      <c r="H691" s="208" t="s">
        <v>22</v>
      </c>
      <c r="I691" s="209"/>
      <c r="J691" s="204"/>
      <c r="K691" s="204"/>
      <c r="L691" s="210"/>
      <c r="M691" s="211"/>
      <c r="N691" s="212"/>
      <c r="O691" s="212"/>
      <c r="P691" s="212"/>
      <c r="Q691" s="212"/>
      <c r="R691" s="212"/>
      <c r="S691" s="212"/>
      <c r="T691" s="213"/>
      <c r="AT691" s="214" t="s">
        <v>177</v>
      </c>
      <c r="AU691" s="214" t="s">
        <v>87</v>
      </c>
      <c r="AV691" s="11" t="s">
        <v>24</v>
      </c>
      <c r="AW691" s="11" t="s">
        <v>41</v>
      </c>
      <c r="AX691" s="11" t="s">
        <v>78</v>
      </c>
      <c r="AY691" s="214" t="s">
        <v>168</v>
      </c>
    </row>
    <row r="692" spans="2:65" s="12" customFormat="1" ht="13.5">
      <c r="B692" s="215"/>
      <c r="C692" s="216"/>
      <c r="D692" s="205" t="s">
        <v>177</v>
      </c>
      <c r="E692" s="227" t="s">
        <v>22</v>
      </c>
      <c r="F692" s="228" t="s">
        <v>1103</v>
      </c>
      <c r="G692" s="216"/>
      <c r="H692" s="229">
        <v>2</v>
      </c>
      <c r="I692" s="221"/>
      <c r="J692" s="216"/>
      <c r="K692" s="216"/>
      <c r="L692" s="222"/>
      <c r="M692" s="223"/>
      <c r="N692" s="224"/>
      <c r="O692" s="224"/>
      <c r="P692" s="224"/>
      <c r="Q692" s="224"/>
      <c r="R692" s="224"/>
      <c r="S692" s="224"/>
      <c r="T692" s="225"/>
      <c r="AT692" s="226" t="s">
        <v>177</v>
      </c>
      <c r="AU692" s="226" t="s">
        <v>87</v>
      </c>
      <c r="AV692" s="12" t="s">
        <v>87</v>
      </c>
      <c r="AW692" s="12" t="s">
        <v>41</v>
      </c>
      <c r="AX692" s="12" t="s">
        <v>78</v>
      </c>
      <c r="AY692" s="226" t="s">
        <v>168</v>
      </c>
    </row>
    <row r="693" spans="2:65" s="11" customFormat="1" ht="13.5">
      <c r="B693" s="203"/>
      <c r="C693" s="204"/>
      <c r="D693" s="205" t="s">
        <v>177</v>
      </c>
      <c r="E693" s="206" t="s">
        <v>22</v>
      </c>
      <c r="F693" s="207" t="s">
        <v>1104</v>
      </c>
      <c r="G693" s="204"/>
      <c r="H693" s="208" t="s">
        <v>22</v>
      </c>
      <c r="I693" s="209"/>
      <c r="J693" s="204"/>
      <c r="K693" s="204"/>
      <c r="L693" s="210"/>
      <c r="M693" s="211"/>
      <c r="N693" s="212"/>
      <c r="O693" s="212"/>
      <c r="P693" s="212"/>
      <c r="Q693" s="212"/>
      <c r="R693" s="212"/>
      <c r="S693" s="212"/>
      <c r="T693" s="213"/>
      <c r="AT693" s="214" t="s">
        <v>177</v>
      </c>
      <c r="AU693" s="214" t="s">
        <v>87</v>
      </c>
      <c r="AV693" s="11" t="s">
        <v>24</v>
      </c>
      <c r="AW693" s="11" t="s">
        <v>41</v>
      </c>
      <c r="AX693" s="11" t="s">
        <v>78</v>
      </c>
      <c r="AY693" s="214" t="s">
        <v>168</v>
      </c>
    </row>
    <row r="694" spans="2:65" s="12" customFormat="1" ht="13.5">
      <c r="B694" s="215"/>
      <c r="C694" s="216"/>
      <c r="D694" s="217" t="s">
        <v>177</v>
      </c>
      <c r="E694" s="218" t="s">
        <v>22</v>
      </c>
      <c r="F694" s="219" t="s">
        <v>183</v>
      </c>
      <c r="G694" s="216"/>
      <c r="H694" s="220">
        <v>3</v>
      </c>
      <c r="I694" s="221"/>
      <c r="J694" s="216"/>
      <c r="K694" s="216"/>
      <c r="L694" s="222"/>
      <c r="M694" s="223"/>
      <c r="N694" s="224"/>
      <c r="O694" s="224"/>
      <c r="P694" s="224"/>
      <c r="Q694" s="224"/>
      <c r="R694" s="224"/>
      <c r="S694" s="224"/>
      <c r="T694" s="225"/>
      <c r="AT694" s="226" t="s">
        <v>177</v>
      </c>
      <c r="AU694" s="226" t="s">
        <v>87</v>
      </c>
      <c r="AV694" s="12" t="s">
        <v>87</v>
      </c>
      <c r="AW694" s="12" t="s">
        <v>41</v>
      </c>
      <c r="AX694" s="12" t="s">
        <v>78</v>
      </c>
      <c r="AY694" s="226" t="s">
        <v>168</v>
      </c>
    </row>
    <row r="695" spans="2:65" s="1" customFormat="1" ht="22.5" customHeight="1">
      <c r="B695" s="39"/>
      <c r="C695" s="230" t="s">
        <v>1105</v>
      </c>
      <c r="D695" s="230" t="s">
        <v>234</v>
      </c>
      <c r="E695" s="231" t="s">
        <v>1106</v>
      </c>
      <c r="F695" s="232" t="s">
        <v>1107</v>
      </c>
      <c r="G695" s="233" t="s">
        <v>276</v>
      </c>
      <c r="H695" s="234">
        <v>2</v>
      </c>
      <c r="I695" s="235"/>
      <c r="J695" s="236">
        <f t="shared" ref="J695:J700" si="0">ROUND(I695*H695,2)</f>
        <v>0</v>
      </c>
      <c r="K695" s="232" t="s">
        <v>174</v>
      </c>
      <c r="L695" s="237"/>
      <c r="M695" s="238" t="s">
        <v>22</v>
      </c>
      <c r="N695" s="239" t="s">
        <v>49</v>
      </c>
      <c r="O695" s="40"/>
      <c r="P695" s="200">
        <f t="shared" ref="P695:P700" si="1">O695*H695</f>
        <v>0</v>
      </c>
      <c r="Q695" s="200">
        <v>1.14E-2</v>
      </c>
      <c r="R695" s="200">
        <f t="shared" ref="R695:R700" si="2">Q695*H695</f>
        <v>2.2800000000000001E-2</v>
      </c>
      <c r="S695" s="200">
        <v>0</v>
      </c>
      <c r="T695" s="201">
        <f t="shared" ref="T695:T700" si="3">S695*H695</f>
        <v>0</v>
      </c>
      <c r="AR695" s="22" t="s">
        <v>208</v>
      </c>
      <c r="AT695" s="22" t="s">
        <v>234</v>
      </c>
      <c r="AU695" s="22" t="s">
        <v>87</v>
      </c>
      <c r="AY695" s="22" t="s">
        <v>168</v>
      </c>
      <c r="BE695" s="202">
        <f t="shared" ref="BE695:BE700" si="4">IF(N695="základní",J695,0)</f>
        <v>0</v>
      </c>
      <c r="BF695" s="202">
        <f t="shared" ref="BF695:BF700" si="5">IF(N695="snížená",J695,0)</f>
        <v>0</v>
      </c>
      <c r="BG695" s="202">
        <f t="shared" ref="BG695:BG700" si="6">IF(N695="zákl. přenesená",J695,0)</f>
        <v>0</v>
      </c>
      <c r="BH695" s="202">
        <f t="shared" ref="BH695:BH700" si="7">IF(N695="sníž. přenesená",J695,0)</f>
        <v>0</v>
      </c>
      <c r="BI695" s="202">
        <f t="shared" ref="BI695:BI700" si="8">IF(N695="nulová",J695,0)</f>
        <v>0</v>
      </c>
      <c r="BJ695" s="22" t="s">
        <v>24</v>
      </c>
      <c r="BK695" s="202">
        <f t="shared" ref="BK695:BK700" si="9">ROUND(I695*H695,2)</f>
        <v>0</v>
      </c>
      <c r="BL695" s="22" t="s">
        <v>175</v>
      </c>
      <c r="BM695" s="22" t="s">
        <v>1108</v>
      </c>
    </row>
    <row r="696" spans="2:65" s="1" customFormat="1" ht="22.5" customHeight="1">
      <c r="B696" s="39"/>
      <c r="C696" s="230" t="s">
        <v>1109</v>
      </c>
      <c r="D696" s="230" t="s">
        <v>234</v>
      </c>
      <c r="E696" s="231" t="s">
        <v>1110</v>
      </c>
      <c r="F696" s="232" t="s">
        <v>1111</v>
      </c>
      <c r="G696" s="233" t="s">
        <v>276</v>
      </c>
      <c r="H696" s="234">
        <v>3</v>
      </c>
      <c r="I696" s="235"/>
      <c r="J696" s="236">
        <f t="shared" si="0"/>
        <v>0</v>
      </c>
      <c r="K696" s="232" t="s">
        <v>22</v>
      </c>
      <c r="L696" s="237"/>
      <c r="M696" s="238" t="s">
        <v>22</v>
      </c>
      <c r="N696" s="239" t="s">
        <v>49</v>
      </c>
      <c r="O696" s="40"/>
      <c r="P696" s="200">
        <f t="shared" si="1"/>
        <v>0</v>
      </c>
      <c r="Q696" s="200">
        <v>1.0999999999999999E-2</v>
      </c>
      <c r="R696" s="200">
        <f t="shared" si="2"/>
        <v>3.3000000000000002E-2</v>
      </c>
      <c r="S696" s="200">
        <v>0</v>
      </c>
      <c r="T696" s="201">
        <f t="shared" si="3"/>
        <v>0</v>
      </c>
      <c r="AR696" s="22" t="s">
        <v>208</v>
      </c>
      <c r="AT696" s="22" t="s">
        <v>234</v>
      </c>
      <c r="AU696" s="22" t="s">
        <v>87</v>
      </c>
      <c r="AY696" s="22" t="s">
        <v>168</v>
      </c>
      <c r="BE696" s="202">
        <f t="shared" si="4"/>
        <v>0</v>
      </c>
      <c r="BF696" s="202">
        <f t="shared" si="5"/>
        <v>0</v>
      </c>
      <c r="BG696" s="202">
        <f t="shared" si="6"/>
        <v>0</v>
      </c>
      <c r="BH696" s="202">
        <f t="shared" si="7"/>
        <v>0</v>
      </c>
      <c r="BI696" s="202">
        <f t="shared" si="8"/>
        <v>0</v>
      </c>
      <c r="BJ696" s="22" t="s">
        <v>24</v>
      </c>
      <c r="BK696" s="202">
        <f t="shared" si="9"/>
        <v>0</v>
      </c>
      <c r="BL696" s="22" t="s">
        <v>175</v>
      </c>
      <c r="BM696" s="22" t="s">
        <v>1112</v>
      </c>
    </row>
    <row r="697" spans="2:65" s="1" customFormat="1" ht="22.5" customHeight="1">
      <c r="B697" s="39"/>
      <c r="C697" s="191" t="s">
        <v>1113</v>
      </c>
      <c r="D697" s="191" t="s">
        <v>170</v>
      </c>
      <c r="E697" s="192" t="s">
        <v>1114</v>
      </c>
      <c r="F697" s="193" t="s">
        <v>1115</v>
      </c>
      <c r="G697" s="194" t="s">
        <v>276</v>
      </c>
      <c r="H697" s="195">
        <v>3</v>
      </c>
      <c r="I697" s="196"/>
      <c r="J697" s="197">
        <f t="shared" si="0"/>
        <v>0</v>
      </c>
      <c r="K697" s="193" t="s">
        <v>174</v>
      </c>
      <c r="L697" s="59"/>
      <c r="M697" s="198" t="s">
        <v>22</v>
      </c>
      <c r="N697" s="199" t="s">
        <v>49</v>
      </c>
      <c r="O697" s="40"/>
      <c r="P697" s="200">
        <f t="shared" si="1"/>
        <v>0</v>
      </c>
      <c r="Q697" s="200">
        <v>0</v>
      </c>
      <c r="R697" s="200">
        <f t="shared" si="2"/>
        <v>0</v>
      </c>
      <c r="S697" s="200">
        <v>0</v>
      </c>
      <c r="T697" s="201">
        <f t="shared" si="3"/>
        <v>0</v>
      </c>
      <c r="AR697" s="22" t="s">
        <v>175</v>
      </c>
      <c r="AT697" s="22" t="s">
        <v>170</v>
      </c>
      <c r="AU697" s="22" t="s">
        <v>87</v>
      </c>
      <c r="AY697" s="22" t="s">
        <v>168</v>
      </c>
      <c r="BE697" s="202">
        <f t="shared" si="4"/>
        <v>0</v>
      </c>
      <c r="BF697" s="202">
        <f t="shared" si="5"/>
        <v>0</v>
      </c>
      <c r="BG697" s="202">
        <f t="shared" si="6"/>
        <v>0</v>
      </c>
      <c r="BH697" s="202">
        <f t="shared" si="7"/>
        <v>0</v>
      </c>
      <c r="BI697" s="202">
        <f t="shared" si="8"/>
        <v>0</v>
      </c>
      <c r="BJ697" s="22" t="s">
        <v>24</v>
      </c>
      <c r="BK697" s="202">
        <f t="shared" si="9"/>
        <v>0</v>
      </c>
      <c r="BL697" s="22" t="s">
        <v>175</v>
      </c>
      <c r="BM697" s="22" t="s">
        <v>1116</v>
      </c>
    </row>
    <row r="698" spans="2:65" s="1" customFormat="1" ht="31.5" customHeight="1">
      <c r="B698" s="39"/>
      <c r="C698" s="230" t="s">
        <v>1117</v>
      </c>
      <c r="D698" s="230" t="s">
        <v>234</v>
      </c>
      <c r="E698" s="231" t="s">
        <v>1118</v>
      </c>
      <c r="F698" s="232" t="s">
        <v>1119</v>
      </c>
      <c r="G698" s="233" t="s">
        <v>276</v>
      </c>
      <c r="H698" s="234">
        <v>3</v>
      </c>
      <c r="I698" s="235"/>
      <c r="J698" s="236">
        <f t="shared" si="0"/>
        <v>0</v>
      </c>
      <c r="K698" s="232" t="s">
        <v>174</v>
      </c>
      <c r="L698" s="237"/>
      <c r="M698" s="238" t="s">
        <v>22</v>
      </c>
      <c r="N698" s="239" t="s">
        <v>49</v>
      </c>
      <c r="O698" s="40"/>
      <c r="P698" s="200">
        <f t="shared" si="1"/>
        <v>0</v>
      </c>
      <c r="Q698" s="200">
        <v>1.2999999999999999E-3</v>
      </c>
      <c r="R698" s="200">
        <f t="shared" si="2"/>
        <v>3.8999999999999998E-3</v>
      </c>
      <c r="S698" s="200">
        <v>0</v>
      </c>
      <c r="T698" s="201">
        <f t="shared" si="3"/>
        <v>0</v>
      </c>
      <c r="AR698" s="22" t="s">
        <v>208</v>
      </c>
      <c r="AT698" s="22" t="s">
        <v>234</v>
      </c>
      <c r="AU698" s="22" t="s">
        <v>87</v>
      </c>
      <c r="AY698" s="22" t="s">
        <v>168</v>
      </c>
      <c r="BE698" s="202">
        <f t="shared" si="4"/>
        <v>0</v>
      </c>
      <c r="BF698" s="202">
        <f t="shared" si="5"/>
        <v>0</v>
      </c>
      <c r="BG698" s="202">
        <f t="shared" si="6"/>
        <v>0</v>
      </c>
      <c r="BH698" s="202">
        <f t="shared" si="7"/>
        <v>0</v>
      </c>
      <c r="BI698" s="202">
        <f t="shared" si="8"/>
        <v>0</v>
      </c>
      <c r="BJ698" s="22" t="s">
        <v>24</v>
      </c>
      <c r="BK698" s="202">
        <f t="shared" si="9"/>
        <v>0</v>
      </c>
      <c r="BL698" s="22" t="s">
        <v>175</v>
      </c>
      <c r="BM698" s="22" t="s">
        <v>1120</v>
      </c>
    </row>
    <row r="699" spans="2:65" s="1" customFormat="1" ht="31.5" customHeight="1">
      <c r="B699" s="39"/>
      <c r="C699" s="191" t="s">
        <v>1121</v>
      </c>
      <c r="D699" s="191" t="s">
        <v>170</v>
      </c>
      <c r="E699" s="192" t="s">
        <v>1122</v>
      </c>
      <c r="F699" s="193" t="s">
        <v>1123</v>
      </c>
      <c r="G699" s="194" t="s">
        <v>276</v>
      </c>
      <c r="H699" s="195">
        <v>3</v>
      </c>
      <c r="I699" s="196"/>
      <c r="J699" s="197">
        <f t="shared" si="0"/>
        <v>0</v>
      </c>
      <c r="K699" s="193" t="s">
        <v>174</v>
      </c>
      <c r="L699" s="59"/>
      <c r="M699" s="198" t="s">
        <v>22</v>
      </c>
      <c r="N699" s="199" t="s">
        <v>49</v>
      </c>
      <c r="O699" s="40"/>
      <c r="P699" s="200">
        <f t="shared" si="1"/>
        <v>0</v>
      </c>
      <c r="Q699" s="200">
        <v>0</v>
      </c>
      <c r="R699" s="200">
        <f t="shared" si="2"/>
        <v>0</v>
      </c>
      <c r="S699" s="200">
        <v>0</v>
      </c>
      <c r="T699" s="201">
        <f t="shared" si="3"/>
        <v>0</v>
      </c>
      <c r="AR699" s="22" t="s">
        <v>175</v>
      </c>
      <c r="AT699" s="22" t="s">
        <v>170</v>
      </c>
      <c r="AU699" s="22" t="s">
        <v>87</v>
      </c>
      <c r="AY699" s="22" t="s">
        <v>168</v>
      </c>
      <c r="BE699" s="202">
        <f t="shared" si="4"/>
        <v>0</v>
      </c>
      <c r="BF699" s="202">
        <f t="shared" si="5"/>
        <v>0</v>
      </c>
      <c r="BG699" s="202">
        <f t="shared" si="6"/>
        <v>0</v>
      </c>
      <c r="BH699" s="202">
        <f t="shared" si="7"/>
        <v>0</v>
      </c>
      <c r="BI699" s="202">
        <f t="shared" si="8"/>
        <v>0</v>
      </c>
      <c r="BJ699" s="22" t="s">
        <v>24</v>
      </c>
      <c r="BK699" s="202">
        <f t="shared" si="9"/>
        <v>0</v>
      </c>
      <c r="BL699" s="22" t="s">
        <v>175</v>
      </c>
      <c r="BM699" s="22" t="s">
        <v>1124</v>
      </c>
    </row>
    <row r="700" spans="2:65" s="1" customFormat="1" ht="31.5" customHeight="1">
      <c r="B700" s="39"/>
      <c r="C700" s="230" t="s">
        <v>1125</v>
      </c>
      <c r="D700" s="230" t="s">
        <v>234</v>
      </c>
      <c r="E700" s="231" t="s">
        <v>1126</v>
      </c>
      <c r="F700" s="232" t="s">
        <v>1127</v>
      </c>
      <c r="G700" s="233" t="s">
        <v>276</v>
      </c>
      <c r="H700" s="234">
        <v>3</v>
      </c>
      <c r="I700" s="235"/>
      <c r="J700" s="236">
        <f t="shared" si="0"/>
        <v>0</v>
      </c>
      <c r="K700" s="232" t="s">
        <v>174</v>
      </c>
      <c r="L700" s="237"/>
      <c r="M700" s="238" t="s">
        <v>22</v>
      </c>
      <c r="N700" s="239" t="s">
        <v>49</v>
      </c>
      <c r="O700" s="40"/>
      <c r="P700" s="200">
        <f t="shared" si="1"/>
        <v>0</v>
      </c>
      <c r="Q700" s="200">
        <v>6.0000000000000002E-5</v>
      </c>
      <c r="R700" s="200">
        <f t="shared" si="2"/>
        <v>1.8000000000000001E-4</v>
      </c>
      <c r="S700" s="200">
        <v>0</v>
      </c>
      <c r="T700" s="201">
        <f t="shared" si="3"/>
        <v>0</v>
      </c>
      <c r="AR700" s="22" t="s">
        <v>208</v>
      </c>
      <c r="AT700" s="22" t="s">
        <v>234</v>
      </c>
      <c r="AU700" s="22" t="s">
        <v>87</v>
      </c>
      <c r="AY700" s="22" t="s">
        <v>168</v>
      </c>
      <c r="BE700" s="202">
        <f t="shared" si="4"/>
        <v>0</v>
      </c>
      <c r="BF700" s="202">
        <f t="shared" si="5"/>
        <v>0</v>
      </c>
      <c r="BG700" s="202">
        <f t="shared" si="6"/>
        <v>0</v>
      </c>
      <c r="BH700" s="202">
        <f t="shared" si="7"/>
        <v>0</v>
      </c>
      <c r="BI700" s="202">
        <f t="shared" si="8"/>
        <v>0</v>
      </c>
      <c r="BJ700" s="22" t="s">
        <v>24</v>
      </c>
      <c r="BK700" s="202">
        <f t="shared" si="9"/>
        <v>0</v>
      </c>
      <c r="BL700" s="22" t="s">
        <v>175</v>
      </c>
      <c r="BM700" s="22" t="s">
        <v>1128</v>
      </c>
    </row>
    <row r="701" spans="2:65" s="10" customFormat="1" ht="29.85" customHeight="1">
      <c r="B701" s="174"/>
      <c r="C701" s="175"/>
      <c r="D701" s="188" t="s">
        <v>77</v>
      </c>
      <c r="E701" s="189" t="s">
        <v>208</v>
      </c>
      <c r="F701" s="189" t="s">
        <v>1129</v>
      </c>
      <c r="G701" s="175"/>
      <c r="H701" s="175"/>
      <c r="I701" s="178"/>
      <c r="J701" s="190">
        <f>BK701</f>
        <v>0</v>
      </c>
      <c r="K701" s="175"/>
      <c r="L701" s="180"/>
      <c r="M701" s="181"/>
      <c r="N701" s="182"/>
      <c r="O701" s="182"/>
      <c r="P701" s="183">
        <f>SUM(P702:P735)</f>
        <v>0</v>
      </c>
      <c r="Q701" s="182"/>
      <c r="R701" s="183">
        <f>SUM(R702:R735)</f>
        <v>52.210609999999996</v>
      </c>
      <c r="S701" s="182"/>
      <c r="T701" s="184">
        <f>SUM(T702:T735)</f>
        <v>0</v>
      </c>
      <c r="AR701" s="185" t="s">
        <v>24</v>
      </c>
      <c r="AT701" s="186" t="s">
        <v>77</v>
      </c>
      <c r="AU701" s="186" t="s">
        <v>24</v>
      </c>
      <c r="AY701" s="185" t="s">
        <v>168</v>
      </c>
      <c r="BK701" s="187">
        <f>SUM(BK702:BK735)</f>
        <v>0</v>
      </c>
    </row>
    <row r="702" spans="2:65" s="1" customFormat="1" ht="31.5" customHeight="1">
      <c r="B702" s="39"/>
      <c r="C702" s="191" t="s">
        <v>1130</v>
      </c>
      <c r="D702" s="191" t="s">
        <v>170</v>
      </c>
      <c r="E702" s="192" t="s">
        <v>1131</v>
      </c>
      <c r="F702" s="193" t="s">
        <v>1132</v>
      </c>
      <c r="G702" s="194" t="s">
        <v>186</v>
      </c>
      <c r="H702" s="195">
        <v>200</v>
      </c>
      <c r="I702" s="196"/>
      <c r="J702" s="197">
        <f>ROUND(I702*H702,2)</f>
        <v>0</v>
      </c>
      <c r="K702" s="193" t="s">
        <v>174</v>
      </c>
      <c r="L702" s="59"/>
      <c r="M702" s="198" t="s">
        <v>22</v>
      </c>
      <c r="N702" s="199" t="s">
        <v>49</v>
      </c>
      <c r="O702" s="40"/>
      <c r="P702" s="200">
        <f>O702*H702</f>
        <v>0</v>
      </c>
      <c r="Q702" s="200">
        <v>0</v>
      </c>
      <c r="R702" s="200">
        <f>Q702*H702</f>
        <v>0</v>
      </c>
      <c r="S702" s="200">
        <v>0</v>
      </c>
      <c r="T702" s="201">
        <f>S702*H702</f>
        <v>0</v>
      </c>
      <c r="AR702" s="22" t="s">
        <v>175</v>
      </c>
      <c r="AT702" s="22" t="s">
        <v>170</v>
      </c>
      <c r="AU702" s="22" t="s">
        <v>87</v>
      </c>
      <c r="AY702" s="22" t="s">
        <v>168</v>
      </c>
      <c r="BE702" s="202">
        <f>IF(N702="základní",J702,0)</f>
        <v>0</v>
      </c>
      <c r="BF702" s="202">
        <f>IF(N702="snížená",J702,0)</f>
        <v>0</v>
      </c>
      <c r="BG702" s="202">
        <f>IF(N702="zákl. přenesená",J702,0)</f>
        <v>0</v>
      </c>
      <c r="BH702" s="202">
        <f>IF(N702="sníž. přenesená",J702,0)</f>
        <v>0</v>
      </c>
      <c r="BI702" s="202">
        <f>IF(N702="nulová",J702,0)</f>
        <v>0</v>
      </c>
      <c r="BJ702" s="22" t="s">
        <v>24</v>
      </c>
      <c r="BK702" s="202">
        <f>ROUND(I702*H702,2)</f>
        <v>0</v>
      </c>
      <c r="BL702" s="22" t="s">
        <v>175</v>
      </c>
      <c r="BM702" s="22" t="s">
        <v>1133</v>
      </c>
    </row>
    <row r="703" spans="2:65" s="11" customFormat="1" ht="13.5">
      <c r="B703" s="203"/>
      <c r="C703" s="204"/>
      <c r="D703" s="205" t="s">
        <v>177</v>
      </c>
      <c r="E703" s="206" t="s">
        <v>22</v>
      </c>
      <c r="F703" s="207" t="s">
        <v>1134</v>
      </c>
      <c r="G703" s="204"/>
      <c r="H703" s="208" t="s">
        <v>22</v>
      </c>
      <c r="I703" s="209"/>
      <c r="J703" s="204"/>
      <c r="K703" s="204"/>
      <c r="L703" s="210"/>
      <c r="M703" s="211"/>
      <c r="N703" s="212"/>
      <c r="O703" s="212"/>
      <c r="P703" s="212"/>
      <c r="Q703" s="212"/>
      <c r="R703" s="212"/>
      <c r="S703" s="212"/>
      <c r="T703" s="213"/>
      <c r="AT703" s="214" t="s">
        <v>177</v>
      </c>
      <c r="AU703" s="214" t="s">
        <v>87</v>
      </c>
      <c r="AV703" s="11" t="s">
        <v>24</v>
      </c>
      <c r="AW703" s="11" t="s">
        <v>41</v>
      </c>
      <c r="AX703" s="11" t="s">
        <v>78</v>
      </c>
      <c r="AY703" s="214" t="s">
        <v>168</v>
      </c>
    </row>
    <row r="704" spans="2:65" s="12" customFormat="1" ht="13.5">
      <c r="B704" s="215"/>
      <c r="C704" s="216"/>
      <c r="D704" s="217" t="s">
        <v>177</v>
      </c>
      <c r="E704" s="218" t="s">
        <v>22</v>
      </c>
      <c r="F704" s="219" t="s">
        <v>1135</v>
      </c>
      <c r="G704" s="216"/>
      <c r="H704" s="220">
        <v>200</v>
      </c>
      <c r="I704" s="221"/>
      <c r="J704" s="216"/>
      <c r="K704" s="216"/>
      <c r="L704" s="222"/>
      <c r="M704" s="223"/>
      <c r="N704" s="224"/>
      <c r="O704" s="224"/>
      <c r="P704" s="224"/>
      <c r="Q704" s="224"/>
      <c r="R704" s="224"/>
      <c r="S704" s="224"/>
      <c r="T704" s="225"/>
      <c r="AT704" s="226" t="s">
        <v>177</v>
      </c>
      <c r="AU704" s="226" t="s">
        <v>87</v>
      </c>
      <c r="AV704" s="12" t="s">
        <v>87</v>
      </c>
      <c r="AW704" s="12" t="s">
        <v>41</v>
      </c>
      <c r="AX704" s="12" t="s">
        <v>78</v>
      </c>
      <c r="AY704" s="226" t="s">
        <v>168</v>
      </c>
    </row>
    <row r="705" spans="2:65" s="1" customFormat="1" ht="31.5" customHeight="1">
      <c r="B705" s="39"/>
      <c r="C705" s="191" t="s">
        <v>1136</v>
      </c>
      <c r="D705" s="191" t="s">
        <v>170</v>
      </c>
      <c r="E705" s="192" t="s">
        <v>189</v>
      </c>
      <c r="F705" s="193" t="s">
        <v>190</v>
      </c>
      <c r="G705" s="194" t="s">
        <v>186</v>
      </c>
      <c r="H705" s="195">
        <v>100</v>
      </c>
      <c r="I705" s="196"/>
      <c r="J705" s="197">
        <f>ROUND(I705*H705,2)</f>
        <v>0</v>
      </c>
      <c r="K705" s="193" t="s">
        <v>174</v>
      </c>
      <c r="L705" s="59"/>
      <c r="M705" s="198" t="s">
        <v>22</v>
      </c>
      <c r="N705" s="199" t="s">
        <v>49</v>
      </c>
      <c r="O705" s="40"/>
      <c r="P705" s="200">
        <f>O705*H705</f>
        <v>0</v>
      </c>
      <c r="Q705" s="200">
        <v>0</v>
      </c>
      <c r="R705" s="200">
        <f>Q705*H705</f>
        <v>0</v>
      </c>
      <c r="S705" s="200">
        <v>0</v>
      </c>
      <c r="T705" s="201">
        <f>S705*H705</f>
        <v>0</v>
      </c>
      <c r="AR705" s="22" t="s">
        <v>175</v>
      </c>
      <c r="AT705" s="22" t="s">
        <v>170</v>
      </c>
      <c r="AU705" s="22" t="s">
        <v>87</v>
      </c>
      <c r="AY705" s="22" t="s">
        <v>168</v>
      </c>
      <c r="BE705" s="202">
        <f>IF(N705="základní",J705,0)</f>
        <v>0</v>
      </c>
      <c r="BF705" s="202">
        <f>IF(N705="snížená",J705,0)</f>
        <v>0</v>
      </c>
      <c r="BG705" s="202">
        <f>IF(N705="zákl. přenesená",J705,0)</f>
        <v>0</v>
      </c>
      <c r="BH705" s="202">
        <f>IF(N705="sníž. přenesená",J705,0)</f>
        <v>0</v>
      </c>
      <c r="BI705" s="202">
        <f>IF(N705="nulová",J705,0)</f>
        <v>0</v>
      </c>
      <c r="BJ705" s="22" t="s">
        <v>24</v>
      </c>
      <c r="BK705" s="202">
        <f>ROUND(I705*H705,2)</f>
        <v>0</v>
      </c>
      <c r="BL705" s="22" t="s">
        <v>175</v>
      </c>
      <c r="BM705" s="22" t="s">
        <v>1137</v>
      </c>
    </row>
    <row r="706" spans="2:65" s="1" customFormat="1" ht="31.5" customHeight="1">
      <c r="B706" s="39"/>
      <c r="C706" s="191" t="s">
        <v>1138</v>
      </c>
      <c r="D706" s="191" t="s">
        <v>170</v>
      </c>
      <c r="E706" s="192" t="s">
        <v>1139</v>
      </c>
      <c r="F706" s="193" t="s">
        <v>1140</v>
      </c>
      <c r="G706" s="194" t="s">
        <v>173</v>
      </c>
      <c r="H706" s="195">
        <v>200</v>
      </c>
      <c r="I706" s="196"/>
      <c r="J706" s="197">
        <f>ROUND(I706*H706,2)</f>
        <v>0</v>
      </c>
      <c r="K706" s="193" t="s">
        <v>174</v>
      </c>
      <c r="L706" s="59"/>
      <c r="M706" s="198" t="s">
        <v>22</v>
      </c>
      <c r="N706" s="199" t="s">
        <v>49</v>
      </c>
      <c r="O706" s="40"/>
      <c r="P706" s="200">
        <f>O706*H706</f>
        <v>0</v>
      </c>
      <c r="Q706" s="200">
        <v>8.4000000000000003E-4</v>
      </c>
      <c r="R706" s="200">
        <f>Q706*H706</f>
        <v>0.16800000000000001</v>
      </c>
      <c r="S706" s="200">
        <v>0</v>
      </c>
      <c r="T706" s="201">
        <f>S706*H706</f>
        <v>0</v>
      </c>
      <c r="AR706" s="22" t="s">
        <v>175</v>
      </c>
      <c r="AT706" s="22" t="s">
        <v>170</v>
      </c>
      <c r="AU706" s="22" t="s">
        <v>87</v>
      </c>
      <c r="AY706" s="22" t="s">
        <v>168</v>
      </c>
      <c r="BE706" s="202">
        <f>IF(N706="základní",J706,0)</f>
        <v>0</v>
      </c>
      <c r="BF706" s="202">
        <f>IF(N706="snížená",J706,0)</f>
        <v>0</v>
      </c>
      <c r="BG706" s="202">
        <f>IF(N706="zákl. přenesená",J706,0)</f>
        <v>0</v>
      </c>
      <c r="BH706" s="202">
        <f>IF(N706="sníž. přenesená",J706,0)</f>
        <v>0</v>
      </c>
      <c r="BI706" s="202">
        <f>IF(N706="nulová",J706,0)</f>
        <v>0</v>
      </c>
      <c r="BJ706" s="22" t="s">
        <v>24</v>
      </c>
      <c r="BK706" s="202">
        <f>ROUND(I706*H706,2)</f>
        <v>0</v>
      </c>
      <c r="BL706" s="22" t="s">
        <v>175</v>
      </c>
      <c r="BM706" s="22" t="s">
        <v>1141</v>
      </c>
    </row>
    <row r="707" spans="2:65" s="12" customFormat="1" ht="13.5">
      <c r="B707" s="215"/>
      <c r="C707" s="216"/>
      <c r="D707" s="217" t="s">
        <v>177</v>
      </c>
      <c r="E707" s="218" t="s">
        <v>22</v>
      </c>
      <c r="F707" s="219" t="s">
        <v>1142</v>
      </c>
      <c r="G707" s="216"/>
      <c r="H707" s="220">
        <v>200</v>
      </c>
      <c r="I707" s="221"/>
      <c r="J707" s="216"/>
      <c r="K707" s="216"/>
      <c r="L707" s="222"/>
      <c r="M707" s="223"/>
      <c r="N707" s="224"/>
      <c r="O707" s="224"/>
      <c r="P707" s="224"/>
      <c r="Q707" s="224"/>
      <c r="R707" s="224"/>
      <c r="S707" s="224"/>
      <c r="T707" s="225"/>
      <c r="AT707" s="226" t="s">
        <v>177</v>
      </c>
      <c r="AU707" s="226" t="s">
        <v>87</v>
      </c>
      <c r="AV707" s="12" t="s">
        <v>87</v>
      </c>
      <c r="AW707" s="12" t="s">
        <v>41</v>
      </c>
      <c r="AX707" s="12" t="s">
        <v>78</v>
      </c>
      <c r="AY707" s="226" t="s">
        <v>168</v>
      </c>
    </row>
    <row r="708" spans="2:65" s="1" customFormat="1" ht="31.5" customHeight="1">
      <c r="B708" s="39"/>
      <c r="C708" s="191" t="s">
        <v>1143</v>
      </c>
      <c r="D708" s="191" t="s">
        <v>170</v>
      </c>
      <c r="E708" s="192" t="s">
        <v>1144</v>
      </c>
      <c r="F708" s="193" t="s">
        <v>1145</v>
      </c>
      <c r="G708" s="194" t="s">
        <v>173</v>
      </c>
      <c r="H708" s="195">
        <v>200</v>
      </c>
      <c r="I708" s="196"/>
      <c r="J708" s="197">
        <f>ROUND(I708*H708,2)</f>
        <v>0</v>
      </c>
      <c r="K708" s="193" t="s">
        <v>174</v>
      </c>
      <c r="L708" s="59"/>
      <c r="M708" s="198" t="s">
        <v>22</v>
      </c>
      <c r="N708" s="199" t="s">
        <v>49</v>
      </c>
      <c r="O708" s="40"/>
      <c r="P708" s="200">
        <f>O708*H708</f>
        <v>0</v>
      </c>
      <c r="Q708" s="200">
        <v>0</v>
      </c>
      <c r="R708" s="200">
        <f>Q708*H708</f>
        <v>0</v>
      </c>
      <c r="S708" s="200">
        <v>0</v>
      </c>
      <c r="T708" s="201">
        <f>S708*H708</f>
        <v>0</v>
      </c>
      <c r="AR708" s="22" t="s">
        <v>175</v>
      </c>
      <c r="AT708" s="22" t="s">
        <v>170</v>
      </c>
      <c r="AU708" s="22" t="s">
        <v>87</v>
      </c>
      <c r="AY708" s="22" t="s">
        <v>168</v>
      </c>
      <c r="BE708" s="202">
        <f>IF(N708="základní",J708,0)</f>
        <v>0</v>
      </c>
      <c r="BF708" s="202">
        <f>IF(N708="snížená",J708,0)</f>
        <v>0</v>
      </c>
      <c r="BG708" s="202">
        <f>IF(N708="zákl. přenesená",J708,0)</f>
        <v>0</v>
      </c>
      <c r="BH708" s="202">
        <f>IF(N708="sníž. přenesená",J708,0)</f>
        <v>0</v>
      </c>
      <c r="BI708" s="202">
        <f>IF(N708="nulová",J708,0)</f>
        <v>0</v>
      </c>
      <c r="BJ708" s="22" t="s">
        <v>24</v>
      </c>
      <c r="BK708" s="202">
        <f>ROUND(I708*H708,2)</f>
        <v>0</v>
      </c>
      <c r="BL708" s="22" t="s">
        <v>175</v>
      </c>
      <c r="BM708" s="22" t="s">
        <v>1146</v>
      </c>
    </row>
    <row r="709" spans="2:65" s="1" customFormat="1" ht="22.5" customHeight="1">
      <c r="B709" s="39"/>
      <c r="C709" s="191" t="s">
        <v>1147</v>
      </c>
      <c r="D709" s="191" t="s">
        <v>170</v>
      </c>
      <c r="E709" s="192" t="s">
        <v>1148</v>
      </c>
      <c r="F709" s="193" t="s">
        <v>1149</v>
      </c>
      <c r="G709" s="194" t="s">
        <v>186</v>
      </c>
      <c r="H709" s="195">
        <v>200</v>
      </c>
      <c r="I709" s="196"/>
      <c r="J709" s="197">
        <f>ROUND(I709*H709,2)</f>
        <v>0</v>
      </c>
      <c r="K709" s="193" t="s">
        <v>174</v>
      </c>
      <c r="L709" s="59"/>
      <c r="M709" s="198" t="s">
        <v>22</v>
      </c>
      <c r="N709" s="199" t="s">
        <v>49</v>
      </c>
      <c r="O709" s="40"/>
      <c r="P709" s="200">
        <f>O709*H709</f>
        <v>0</v>
      </c>
      <c r="Q709" s="200">
        <v>0</v>
      </c>
      <c r="R709" s="200">
        <f>Q709*H709</f>
        <v>0</v>
      </c>
      <c r="S709" s="200">
        <v>0</v>
      </c>
      <c r="T709" s="201">
        <f>S709*H709</f>
        <v>0</v>
      </c>
      <c r="AR709" s="22" t="s">
        <v>175</v>
      </c>
      <c r="AT709" s="22" t="s">
        <v>170</v>
      </c>
      <c r="AU709" s="22" t="s">
        <v>87</v>
      </c>
      <c r="AY709" s="22" t="s">
        <v>168</v>
      </c>
      <c r="BE709" s="202">
        <f>IF(N709="základní",J709,0)</f>
        <v>0</v>
      </c>
      <c r="BF709" s="202">
        <f>IF(N709="snížená",J709,0)</f>
        <v>0</v>
      </c>
      <c r="BG709" s="202">
        <f>IF(N709="zákl. přenesená",J709,0)</f>
        <v>0</v>
      </c>
      <c r="BH709" s="202">
        <f>IF(N709="sníž. přenesená",J709,0)</f>
        <v>0</v>
      </c>
      <c r="BI709" s="202">
        <f>IF(N709="nulová",J709,0)</f>
        <v>0</v>
      </c>
      <c r="BJ709" s="22" t="s">
        <v>24</v>
      </c>
      <c r="BK709" s="202">
        <f>ROUND(I709*H709,2)</f>
        <v>0</v>
      </c>
      <c r="BL709" s="22" t="s">
        <v>175</v>
      </c>
      <c r="BM709" s="22" t="s">
        <v>1150</v>
      </c>
    </row>
    <row r="710" spans="2:65" s="1" customFormat="1" ht="44.25" customHeight="1">
      <c r="B710" s="39"/>
      <c r="C710" s="191" t="s">
        <v>1151</v>
      </c>
      <c r="D710" s="191" t="s">
        <v>170</v>
      </c>
      <c r="E710" s="192" t="s">
        <v>1152</v>
      </c>
      <c r="F710" s="193" t="s">
        <v>1153</v>
      </c>
      <c r="G710" s="194" t="s">
        <v>186</v>
      </c>
      <c r="H710" s="195">
        <v>50</v>
      </c>
      <c r="I710" s="196"/>
      <c r="J710" s="197">
        <f>ROUND(I710*H710,2)</f>
        <v>0</v>
      </c>
      <c r="K710" s="193" t="s">
        <v>174</v>
      </c>
      <c r="L710" s="59"/>
      <c r="M710" s="198" t="s">
        <v>22</v>
      </c>
      <c r="N710" s="199" t="s">
        <v>49</v>
      </c>
      <c r="O710" s="40"/>
      <c r="P710" s="200">
        <f>O710*H710</f>
        <v>0</v>
      </c>
      <c r="Q710" s="200">
        <v>0</v>
      </c>
      <c r="R710" s="200">
        <f>Q710*H710</f>
        <v>0</v>
      </c>
      <c r="S710" s="200">
        <v>0</v>
      </c>
      <c r="T710" s="201">
        <f>S710*H710</f>
        <v>0</v>
      </c>
      <c r="AR710" s="22" t="s">
        <v>175</v>
      </c>
      <c r="AT710" s="22" t="s">
        <v>170</v>
      </c>
      <c r="AU710" s="22" t="s">
        <v>87</v>
      </c>
      <c r="AY710" s="22" t="s">
        <v>168</v>
      </c>
      <c r="BE710" s="202">
        <f>IF(N710="základní",J710,0)</f>
        <v>0</v>
      </c>
      <c r="BF710" s="202">
        <f>IF(N710="snížená",J710,0)</f>
        <v>0</v>
      </c>
      <c r="BG710" s="202">
        <f>IF(N710="zákl. přenesená",J710,0)</f>
        <v>0</v>
      </c>
      <c r="BH710" s="202">
        <f>IF(N710="sníž. přenesená",J710,0)</f>
        <v>0</v>
      </c>
      <c r="BI710" s="202">
        <f>IF(N710="nulová",J710,0)</f>
        <v>0</v>
      </c>
      <c r="BJ710" s="22" t="s">
        <v>24</v>
      </c>
      <c r="BK710" s="202">
        <f>ROUND(I710*H710,2)</f>
        <v>0</v>
      </c>
      <c r="BL710" s="22" t="s">
        <v>175</v>
      </c>
      <c r="BM710" s="22" t="s">
        <v>1154</v>
      </c>
    </row>
    <row r="711" spans="2:65" s="1" customFormat="1" ht="44.25" customHeight="1">
      <c r="B711" s="39"/>
      <c r="C711" s="191" t="s">
        <v>1155</v>
      </c>
      <c r="D711" s="191" t="s">
        <v>170</v>
      </c>
      <c r="E711" s="192" t="s">
        <v>203</v>
      </c>
      <c r="F711" s="193" t="s">
        <v>204</v>
      </c>
      <c r="G711" s="194" t="s">
        <v>186</v>
      </c>
      <c r="H711" s="195">
        <v>300</v>
      </c>
      <c r="I711" s="196"/>
      <c r="J711" s="197">
        <f>ROUND(I711*H711,2)</f>
        <v>0</v>
      </c>
      <c r="K711" s="193" t="s">
        <v>174</v>
      </c>
      <c r="L711" s="59"/>
      <c r="M711" s="198" t="s">
        <v>22</v>
      </c>
      <c r="N711" s="199" t="s">
        <v>49</v>
      </c>
      <c r="O711" s="40"/>
      <c r="P711" s="200">
        <f>O711*H711</f>
        <v>0</v>
      </c>
      <c r="Q711" s="200">
        <v>0</v>
      </c>
      <c r="R711" s="200">
        <f>Q711*H711</f>
        <v>0</v>
      </c>
      <c r="S711" s="200">
        <v>0</v>
      </c>
      <c r="T711" s="201">
        <f>S711*H711</f>
        <v>0</v>
      </c>
      <c r="AR711" s="22" t="s">
        <v>175</v>
      </c>
      <c r="AT711" s="22" t="s">
        <v>170</v>
      </c>
      <c r="AU711" s="22" t="s">
        <v>87</v>
      </c>
      <c r="AY711" s="22" t="s">
        <v>168</v>
      </c>
      <c r="BE711" s="202">
        <f>IF(N711="základní",J711,0)</f>
        <v>0</v>
      </c>
      <c r="BF711" s="202">
        <f>IF(N711="snížená",J711,0)</f>
        <v>0</v>
      </c>
      <c r="BG711" s="202">
        <f>IF(N711="zákl. přenesená",J711,0)</f>
        <v>0</v>
      </c>
      <c r="BH711" s="202">
        <f>IF(N711="sníž. přenesená",J711,0)</f>
        <v>0</v>
      </c>
      <c r="BI711" s="202">
        <f>IF(N711="nulová",J711,0)</f>
        <v>0</v>
      </c>
      <c r="BJ711" s="22" t="s">
        <v>24</v>
      </c>
      <c r="BK711" s="202">
        <f>ROUND(I711*H711,2)</f>
        <v>0</v>
      </c>
      <c r="BL711" s="22" t="s">
        <v>175</v>
      </c>
      <c r="BM711" s="22" t="s">
        <v>1156</v>
      </c>
    </row>
    <row r="712" spans="2:65" s="11" customFormat="1" ht="13.5">
      <c r="B712" s="203"/>
      <c r="C712" s="204"/>
      <c r="D712" s="205" t="s">
        <v>177</v>
      </c>
      <c r="E712" s="206" t="s">
        <v>22</v>
      </c>
      <c r="F712" s="207" t="s">
        <v>1157</v>
      </c>
      <c r="G712" s="204"/>
      <c r="H712" s="208" t="s">
        <v>22</v>
      </c>
      <c r="I712" s="209"/>
      <c r="J712" s="204"/>
      <c r="K712" s="204"/>
      <c r="L712" s="210"/>
      <c r="M712" s="211"/>
      <c r="N712" s="212"/>
      <c r="O712" s="212"/>
      <c r="P712" s="212"/>
      <c r="Q712" s="212"/>
      <c r="R712" s="212"/>
      <c r="S712" s="212"/>
      <c r="T712" s="213"/>
      <c r="AT712" s="214" t="s">
        <v>177</v>
      </c>
      <c r="AU712" s="214" t="s">
        <v>87</v>
      </c>
      <c r="AV712" s="11" t="s">
        <v>24</v>
      </c>
      <c r="AW712" s="11" t="s">
        <v>41</v>
      </c>
      <c r="AX712" s="11" t="s">
        <v>78</v>
      </c>
      <c r="AY712" s="214" t="s">
        <v>168</v>
      </c>
    </row>
    <row r="713" spans="2:65" s="12" customFormat="1" ht="13.5">
      <c r="B713" s="215"/>
      <c r="C713" s="216"/>
      <c r="D713" s="217" t="s">
        <v>177</v>
      </c>
      <c r="E713" s="218" t="s">
        <v>22</v>
      </c>
      <c r="F713" s="219" t="s">
        <v>1158</v>
      </c>
      <c r="G713" s="216"/>
      <c r="H713" s="220">
        <v>300</v>
      </c>
      <c r="I713" s="221"/>
      <c r="J713" s="216"/>
      <c r="K713" s="216"/>
      <c r="L713" s="222"/>
      <c r="M713" s="223"/>
      <c r="N713" s="224"/>
      <c r="O713" s="224"/>
      <c r="P713" s="224"/>
      <c r="Q713" s="224"/>
      <c r="R713" s="224"/>
      <c r="S713" s="224"/>
      <c r="T713" s="225"/>
      <c r="AT713" s="226" t="s">
        <v>177</v>
      </c>
      <c r="AU713" s="226" t="s">
        <v>87</v>
      </c>
      <c r="AV713" s="12" t="s">
        <v>87</v>
      </c>
      <c r="AW713" s="12" t="s">
        <v>41</v>
      </c>
      <c r="AX713" s="12" t="s">
        <v>78</v>
      </c>
      <c r="AY713" s="226" t="s">
        <v>168</v>
      </c>
    </row>
    <row r="714" spans="2:65" s="1" customFormat="1" ht="44.25" customHeight="1">
      <c r="B714" s="39"/>
      <c r="C714" s="191" t="s">
        <v>1159</v>
      </c>
      <c r="D714" s="191" t="s">
        <v>170</v>
      </c>
      <c r="E714" s="192" t="s">
        <v>209</v>
      </c>
      <c r="F714" s="193" t="s">
        <v>210</v>
      </c>
      <c r="G714" s="194" t="s">
        <v>186</v>
      </c>
      <c r="H714" s="195">
        <v>50</v>
      </c>
      <c r="I714" s="196"/>
      <c r="J714" s="197">
        <f>ROUND(I714*H714,2)</f>
        <v>0</v>
      </c>
      <c r="K714" s="193" t="s">
        <v>174</v>
      </c>
      <c r="L714" s="59"/>
      <c r="M714" s="198" t="s">
        <v>22</v>
      </c>
      <c r="N714" s="199" t="s">
        <v>49</v>
      </c>
      <c r="O714" s="40"/>
      <c r="P714" s="200">
        <f>O714*H714</f>
        <v>0</v>
      </c>
      <c r="Q714" s="200">
        <v>0</v>
      </c>
      <c r="R714" s="200">
        <f>Q714*H714</f>
        <v>0</v>
      </c>
      <c r="S714" s="200">
        <v>0</v>
      </c>
      <c r="T714" s="201">
        <f>S714*H714</f>
        <v>0</v>
      </c>
      <c r="AR714" s="22" t="s">
        <v>175</v>
      </c>
      <c r="AT714" s="22" t="s">
        <v>170</v>
      </c>
      <c r="AU714" s="22" t="s">
        <v>87</v>
      </c>
      <c r="AY714" s="22" t="s">
        <v>168</v>
      </c>
      <c r="BE714" s="202">
        <f>IF(N714="základní",J714,0)</f>
        <v>0</v>
      </c>
      <c r="BF714" s="202">
        <f>IF(N714="snížená",J714,0)</f>
        <v>0</v>
      </c>
      <c r="BG714" s="202">
        <f>IF(N714="zákl. přenesená",J714,0)</f>
        <v>0</v>
      </c>
      <c r="BH714" s="202">
        <f>IF(N714="sníž. přenesená",J714,0)</f>
        <v>0</v>
      </c>
      <c r="BI714" s="202">
        <f>IF(N714="nulová",J714,0)</f>
        <v>0</v>
      </c>
      <c r="BJ714" s="22" t="s">
        <v>24</v>
      </c>
      <c r="BK714" s="202">
        <f>ROUND(I714*H714,2)</f>
        <v>0</v>
      </c>
      <c r="BL714" s="22" t="s">
        <v>175</v>
      </c>
      <c r="BM714" s="22" t="s">
        <v>1160</v>
      </c>
    </row>
    <row r="715" spans="2:65" s="12" customFormat="1" ht="13.5">
      <c r="B715" s="215"/>
      <c r="C715" s="216"/>
      <c r="D715" s="217" t="s">
        <v>177</v>
      </c>
      <c r="E715" s="218" t="s">
        <v>22</v>
      </c>
      <c r="F715" s="219" t="s">
        <v>1161</v>
      </c>
      <c r="G715" s="216"/>
      <c r="H715" s="220">
        <v>50</v>
      </c>
      <c r="I715" s="221"/>
      <c r="J715" s="216"/>
      <c r="K715" s="216"/>
      <c r="L715" s="222"/>
      <c r="M715" s="223"/>
      <c r="N715" s="224"/>
      <c r="O715" s="224"/>
      <c r="P715" s="224"/>
      <c r="Q715" s="224"/>
      <c r="R715" s="224"/>
      <c r="S715" s="224"/>
      <c r="T715" s="225"/>
      <c r="AT715" s="226" t="s">
        <v>177</v>
      </c>
      <c r="AU715" s="226" t="s">
        <v>87</v>
      </c>
      <c r="AV715" s="12" t="s">
        <v>87</v>
      </c>
      <c r="AW715" s="12" t="s">
        <v>41</v>
      </c>
      <c r="AX715" s="12" t="s">
        <v>78</v>
      </c>
      <c r="AY715" s="226" t="s">
        <v>168</v>
      </c>
    </row>
    <row r="716" spans="2:65" s="1" customFormat="1" ht="22.5" customHeight="1">
      <c r="B716" s="39"/>
      <c r="C716" s="191" t="s">
        <v>1162</v>
      </c>
      <c r="D716" s="191" t="s">
        <v>170</v>
      </c>
      <c r="E716" s="192" t="s">
        <v>213</v>
      </c>
      <c r="F716" s="193" t="s">
        <v>214</v>
      </c>
      <c r="G716" s="194" t="s">
        <v>186</v>
      </c>
      <c r="H716" s="195">
        <v>200</v>
      </c>
      <c r="I716" s="196"/>
      <c r="J716" s="197">
        <f>ROUND(I716*H716,2)</f>
        <v>0</v>
      </c>
      <c r="K716" s="193" t="s">
        <v>174</v>
      </c>
      <c r="L716" s="59"/>
      <c r="M716" s="198" t="s">
        <v>22</v>
      </c>
      <c r="N716" s="199" t="s">
        <v>49</v>
      </c>
      <c r="O716" s="40"/>
      <c r="P716" s="200">
        <f>O716*H716</f>
        <v>0</v>
      </c>
      <c r="Q716" s="200">
        <v>0</v>
      </c>
      <c r="R716" s="200">
        <f>Q716*H716</f>
        <v>0</v>
      </c>
      <c r="S716" s="200">
        <v>0</v>
      </c>
      <c r="T716" s="201">
        <f>S716*H716</f>
        <v>0</v>
      </c>
      <c r="AR716" s="22" t="s">
        <v>175</v>
      </c>
      <c r="AT716" s="22" t="s">
        <v>170</v>
      </c>
      <c r="AU716" s="22" t="s">
        <v>87</v>
      </c>
      <c r="AY716" s="22" t="s">
        <v>168</v>
      </c>
      <c r="BE716" s="202">
        <f>IF(N716="základní",J716,0)</f>
        <v>0</v>
      </c>
      <c r="BF716" s="202">
        <f>IF(N716="snížená",J716,0)</f>
        <v>0</v>
      </c>
      <c r="BG716" s="202">
        <f>IF(N716="zákl. přenesená",J716,0)</f>
        <v>0</v>
      </c>
      <c r="BH716" s="202">
        <f>IF(N716="sníž. přenesená",J716,0)</f>
        <v>0</v>
      </c>
      <c r="BI716" s="202">
        <f>IF(N716="nulová",J716,0)</f>
        <v>0</v>
      </c>
      <c r="BJ716" s="22" t="s">
        <v>24</v>
      </c>
      <c r="BK716" s="202">
        <f>ROUND(I716*H716,2)</f>
        <v>0</v>
      </c>
      <c r="BL716" s="22" t="s">
        <v>175</v>
      </c>
      <c r="BM716" s="22" t="s">
        <v>1163</v>
      </c>
    </row>
    <row r="717" spans="2:65" s="1" customFormat="1" ht="22.5" customHeight="1">
      <c r="B717" s="39"/>
      <c r="C717" s="191" t="s">
        <v>1164</v>
      </c>
      <c r="D717" s="191" t="s">
        <v>170</v>
      </c>
      <c r="E717" s="192" t="s">
        <v>216</v>
      </c>
      <c r="F717" s="193" t="s">
        <v>217</v>
      </c>
      <c r="G717" s="194" t="s">
        <v>218</v>
      </c>
      <c r="H717" s="195">
        <v>90</v>
      </c>
      <c r="I717" s="196"/>
      <c r="J717" s="197">
        <f>ROUND(I717*H717,2)</f>
        <v>0</v>
      </c>
      <c r="K717" s="193" t="s">
        <v>174</v>
      </c>
      <c r="L717" s="59"/>
      <c r="M717" s="198" t="s">
        <v>22</v>
      </c>
      <c r="N717" s="199" t="s">
        <v>49</v>
      </c>
      <c r="O717" s="40"/>
      <c r="P717" s="200">
        <f>O717*H717</f>
        <v>0</v>
      </c>
      <c r="Q717" s="200">
        <v>0</v>
      </c>
      <c r="R717" s="200">
        <f>Q717*H717</f>
        <v>0</v>
      </c>
      <c r="S717" s="200">
        <v>0</v>
      </c>
      <c r="T717" s="201">
        <f>S717*H717</f>
        <v>0</v>
      </c>
      <c r="AR717" s="22" t="s">
        <v>175</v>
      </c>
      <c r="AT717" s="22" t="s">
        <v>170</v>
      </c>
      <c r="AU717" s="22" t="s">
        <v>87</v>
      </c>
      <c r="AY717" s="22" t="s">
        <v>168</v>
      </c>
      <c r="BE717" s="202">
        <f>IF(N717="základní",J717,0)</f>
        <v>0</v>
      </c>
      <c r="BF717" s="202">
        <f>IF(N717="snížená",J717,0)</f>
        <v>0</v>
      </c>
      <c r="BG717" s="202">
        <f>IF(N717="zákl. přenesená",J717,0)</f>
        <v>0</v>
      </c>
      <c r="BH717" s="202">
        <f>IF(N717="sníž. přenesená",J717,0)</f>
        <v>0</v>
      </c>
      <c r="BI717" s="202">
        <f>IF(N717="nulová",J717,0)</f>
        <v>0</v>
      </c>
      <c r="BJ717" s="22" t="s">
        <v>24</v>
      </c>
      <c r="BK717" s="202">
        <f>ROUND(I717*H717,2)</f>
        <v>0</v>
      </c>
      <c r="BL717" s="22" t="s">
        <v>175</v>
      </c>
      <c r="BM717" s="22" t="s">
        <v>1165</v>
      </c>
    </row>
    <row r="718" spans="2:65" s="12" customFormat="1" ht="13.5">
      <c r="B718" s="215"/>
      <c r="C718" s="216"/>
      <c r="D718" s="205" t="s">
        <v>177</v>
      </c>
      <c r="E718" s="227" t="s">
        <v>22</v>
      </c>
      <c r="F718" s="228" t="s">
        <v>1161</v>
      </c>
      <c r="G718" s="216"/>
      <c r="H718" s="229">
        <v>50</v>
      </c>
      <c r="I718" s="221"/>
      <c r="J718" s="216"/>
      <c r="K718" s="216"/>
      <c r="L718" s="222"/>
      <c r="M718" s="223"/>
      <c r="N718" s="224"/>
      <c r="O718" s="224"/>
      <c r="P718" s="224"/>
      <c r="Q718" s="224"/>
      <c r="R718" s="224"/>
      <c r="S718" s="224"/>
      <c r="T718" s="225"/>
      <c r="AT718" s="226" t="s">
        <v>177</v>
      </c>
      <c r="AU718" s="226" t="s">
        <v>87</v>
      </c>
      <c r="AV718" s="12" t="s">
        <v>87</v>
      </c>
      <c r="AW718" s="12" t="s">
        <v>41</v>
      </c>
      <c r="AX718" s="12" t="s">
        <v>78</v>
      </c>
      <c r="AY718" s="226" t="s">
        <v>168</v>
      </c>
    </row>
    <row r="719" spans="2:65" s="12" customFormat="1" ht="13.5">
      <c r="B719" s="215"/>
      <c r="C719" s="216"/>
      <c r="D719" s="217" t="s">
        <v>177</v>
      </c>
      <c r="E719" s="216"/>
      <c r="F719" s="219" t="s">
        <v>1166</v>
      </c>
      <c r="G719" s="216"/>
      <c r="H719" s="220">
        <v>90</v>
      </c>
      <c r="I719" s="221"/>
      <c r="J719" s="216"/>
      <c r="K719" s="216"/>
      <c r="L719" s="222"/>
      <c r="M719" s="223"/>
      <c r="N719" s="224"/>
      <c r="O719" s="224"/>
      <c r="P719" s="224"/>
      <c r="Q719" s="224"/>
      <c r="R719" s="224"/>
      <c r="S719" s="224"/>
      <c r="T719" s="225"/>
      <c r="AT719" s="226" t="s">
        <v>177</v>
      </c>
      <c r="AU719" s="226" t="s">
        <v>87</v>
      </c>
      <c r="AV719" s="12" t="s">
        <v>87</v>
      </c>
      <c r="AW719" s="12" t="s">
        <v>6</v>
      </c>
      <c r="AX719" s="12" t="s">
        <v>24</v>
      </c>
      <c r="AY719" s="226" t="s">
        <v>168</v>
      </c>
    </row>
    <row r="720" spans="2:65" s="1" customFormat="1" ht="31.5" customHeight="1">
      <c r="B720" s="39"/>
      <c r="C720" s="191" t="s">
        <v>1167</v>
      </c>
      <c r="D720" s="191" t="s">
        <v>170</v>
      </c>
      <c r="E720" s="192" t="s">
        <v>222</v>
      </c>
      <c r="F720" s="193" t="s">
        <v>223</v>
      </c>
      <c r="G720" s="194" t="s">
        <v>186</v>
      </c>
      <c r="H720" s="195">
        <v>150</v>
      </c>
      <c r="I720" s="196"/>
      <c r="J720" s="197">
        <f>ROUND(I720*H720,2)</f>
        <v>0</v>
      </c>
      <c r="K720" s="193" t="s">
        <v>174</v>
      </c>
      <c r="L720" s="59"/>
      <c r="M720" s="198" t="s">
        <v>22</v>
      </c>
      <c r="N720" s="199" t="s">
        <v>49</v>
      </c>
      <c r="O720" s="40"/>
      <c r="P720" s="200">
        <f>O720*H720</f>
        <v>0</v>
      </c>
      <c r="Q720" s="200">
        <v>0</v>
      </c>
      <c r="R720" s="200">
        <f>Q720*H720</f>
        <v>0</v>
      </c>
      <c r="S720" s="200">
        <v>0</v>
      </c>
      <c r="T720" s="201">
        <f>S720*H720</f>
        <v>0</v>
      </c>
      <c r="AR720" s="22" t="s">
        <v>175</v>
      </c>
      <c r="AT720" s="22" t="s">
        <v>170</v>
      </c>
      <c r="AU720" s="22" t="s">
        <v>87</v>
      </c>
      <c r="AY720" s="22" t="s">
        <v>168</v>
      </c>
      <c r="BE720" s="202">
        <f>IF(N720="základní",J720,0)</f>
        <v>0</v>
      </c>
      <c r="BF720" s="202">
        <f>IF(N720="snížená",J720,0)</f>
        <v>0</v>
      </c>
      <c r="BG720" s="202">
        <f>IF(N720="zákl. přenesená",J720,0)</f>
        <v>0</v>
      </c>
      <c r="BH720" s="202">
        <f>IF(N720="sníž. přenesená",J720,0)</f>
        <v>0</v>
      </c>
      <c r="BI720" s="202">
        <f>IF(N720="nulová",J720,0)</f>
        <v>0</v>
      </c>
      <c r="BJ720" s="22" t="s">
        <v>24</v>
      </c>
      <c r="BK720" s="202">
        <f>ROUND(I720*H720,2)</f>
        <v>0</v>
      </c>
      <c r="BL720" s="22" t="s">
        <v>175</v>
      </c>
      <c r="BM720" s="22" t="s">
        <v>1168</v>
      </c>
    </row>
    <row r="721" spans="2:65" s="12" customFormat="1" ht="13.5">
      <c r="B721" s="215"/>
      <c r="C721" s="216"/>
      <c r="D721" s="217" t="s">
        <v>177</v>
      </c>
      <c r="E721" s="218" t="s">
        <v>22</v>
      </c>
      <c r="F721" s="219" t="s">
        <v>1169</v>
      </c>
      <c r="G721" s="216"/>
      <c r="H721" s="220">
        <v>150</v>
      </c>
      <c r="I721" s="221"/>
      <c r="J721" s="216"/>
      <c r="K721" s="216"/>
      <c r="L721" s="222"/>
      <c r="M721" s="223"/>
      <c r="N721" s="224"/>
      <c r="O721" s="224"/>
      <c r="P721" s="224"/>
      <c r="Q721" s="224"/>
      <c r="R721" s="224"/>
      <c r="S721" s="224"/>
      <c r="T721" s="225"/>
      <c r="AT721" s="226" t="s">
        <v>177</v>
      </c>
      <c r="AU721" s="226" t="s">
        <v>87</v>
      </c>
      <c r="AV721" s="12" t="s">
        <v>87</v>
      </c>
      <c r="AW721" s="12" t="s">
        <v>41</v>
      </c>
      <c r="AX721" s="12" t="s">
        <v>78</v>
      </c>
      <c r="AY721" s="226" t="s">
        <v>168</v>
      </c>
    </row>
    <row r="722" spans="2:65" s="1" customFormat="1" ht="44.25" customHeight="1">
      <c r="B722" s="39"/>
      <c r="C722" s="191" t="s">
        <v>1170</v>
      </c>
      <c r="D722" s="191" t="s">
        <v>170</v>
      </c>
      <c r="E722" s="192" t="s">
        <v>1171</v>
      </c>
      <c r="F722" s="193" t="s">
        <v>1172</v>
      </c>
      <c r="G722" s="194" t="s">
        <v>186</v>
      </c>
      <c r="H722" s="195">
        <v>25</v>
      </c>
      <c r="I722" s="196"/>
      <c r="J722" s="197">
        <f>ROUND(I722*H722,2)</f>
        <v>0</v>
      </c>
      <c r="K722" s="193" t="s">
        <v>174</v>
      </c>
      <c r="L722" s="59"/>
      <c r="M722" s="198" t="s">
        <v>22</v>
      </c>
      <c r="N722" s="199" t="s">
        <v>49</v>
      </c>
      <c r="O722" s="40"/>
      <c r="P722" s="200">
        <f>O722*H722</f>
        <v>0</v>
      </c>
      <c r="Q722" s="200">
        <v>0</v>
      </c>
      <c r="R722" s="200">
        <f>Q722*H722</f>
        <v>0</v>
      </c>
      <c r="S722" s="200">
        <v>0</v>
      </c>
      <c r="T722" s="201">
        <f>S722*H722</f>
        <v>0</v>
      </c>
      <c r="AR722" s="22" t="s">
        <v>175</v>
      </c>
      <c r="AT722" s="22" t="s">
        <v>170</v>
      </c>
      <c r="AU722" s="22" t="s">
        <v>87</v>
      </c>
      <c r="AY722" s="22" t="s">
        <v>168</v>
      </c>
      <c r="BE722" s="202">
        <f>IF(N722="základní",J722,0)</f>
        <v>0</v>
      </c>
      <c r="BF722" s="202">
        <f>IF(N722="snížená",J722,0)</f>
        <v>0</v>
      </c>
      <c r="BG722" s="202">
        <f>IF(N722="zákl. přenesená",J722,0)</f>
        <v>0</v>
      </c>
      <c r="BH722" s="202">
        <f>IF(N722="sníž. přenesená",J722,0)</f>
        <v>0</v>
      </c>
      <c r="BI722" s="202">
        <f>IF(N722="nulová",J722,0)</f>
        <v>0</v>
      </c>
      <c r="BJ722" s="22" t="s">
        <v>24</v>
      </c>
      <c r="BK722" s="202">
        <f>ROUND(I722*H722,2)</f>
        <v>0</v>
      </c>
      <c r="BL722" s="22" t="s">
        <v>175</v>
      </c>
      <c r="BM722" s="22" t="s">
        <v>1173</v>
      </c>
    </row>
    <row r="723" spans="2:65" s="12" customFormat="1" ht="13.5">
      <c r="B723" s="215"/>
      <c r="C723" s="216"/>
      <c r="D723" s="217" t="s">
        <v>177</v>
      </c>
      <c r="E723" s="218" t="s">
        <v>22</v>
      </c>
      <c r="F723" s="219" t="s">
        <v>1174</v>
      </c>
      <c r="G723" s="216"/>
      <c r="H723" s="220">
        <v>25</v>
      </c>
      <c r="I723" s="221"/>
      <c r="J723" s="216"/>
      <c r="K723" s="216"/>
      <c r="L723" s="222"/>
      <c r="M723" s="223"/>
      <c r="N723" s="224"/>
      <c r="O723" s="224"/>
      <c r="P723" s="224"/>
      <c r="Q723" s="224"/>
      <c r="R723" s="224"/>
      <c r="S723" s="224"/>
      <c r="T723" s="225"/>
      <c r="AT723" s="226" t="s">
        <v>177</v>
      </c>
      <c r="AU723" s="226" t="s">
        <v>87</v>
      </c>
      <c r="AV723" s="12" t="s">
        <v>87</v>
      </c>
      <c r="AW723" s="12" t="s">
        <v>41</v>
      </c>
      <c r="AX723" s="12" t="s">
        <v>78</v>
      </c>
      <c r="AY723" s="226" t="s">
        <v>168</v>
      </c>
    </row>
    <row r="724" spans="2:65" s="1" customFormat="1" ht="22.5" customHeight="1">
      <c r="B724" s="39"/>
      <c r="C724" s="230" t="s">
        <v>1175</v>
      </c>
      <c r="D724" s="230" t="s">
        <v>234</v>
      </c>
      <c r="E724" s="231" t="s">
        <v>235</v>
      </c>
      <c r="F724" s="232" t="s">
        <v>236</v>
      </c>
      <c r="G724" s="233" t="s">
        <v>218</v>
      </c>
      <c r="H724" s="234">
        <v>50</v>
      </c>
      <c r="I724" s="235"/>
      <c r="J724" s="236">
        <f>ROUND(I724*H724,2)</f>
        <v>0</v>
      </c>
      <c r="K724" s="232" t="s">
        <v>174</v>
      </c>
      <c r="L724" s="237"/>
      <c r="M724" s="238" t="s">
        <v>22</v>
      </c>
      <c r="N724" s="239" t="s">
        <v>49</v>
      </c>
      <c r="O724" s="40"/>
      <c r="P724" s="200">
        <f>O724*H724</f>
        <v>0</v>
      </c>
      <c r="Q724" s="200">
        <v>1</v>
      </c>
      <c r="R724" s="200">
        <f>Q724*H724</f>
        <v>50</v>
      </c>
      <c r="S724" s="200">
        <v>0</v>
      </c>
      <c r="T724" s="201">
        <f>S724*H724</f>
        <v>0</v>
      </c>
      <c r="AR724" s="22" t="s">
        <v>208</v>
      </c>
      <c r="AT724" s="22" t="s">
        <v>234</v>
      </c>
      <c r="AU724" s="22" t="s">
        <v>87</v>
      </c>
      <c r="AY724" s="22" t="s">
        <v>168</v>
      </c>
      <c r="BE724" s="202">
        <f>IF(N724="základní",J724,0)</f>
        <v>0</v>
      </c>
      <c r="BF724" s="202">
        <f>IF(N724="snížená",J724,0)</f>
        <v>0</v>
      </c>
      <c r="BG724" s="202">
        <f>IF(N724="zákl. přenesená",J724,0)</f>
        <v>0</v>
      </c>
      <c r="BH724" s="202">
        <f>IF(N724="sníž. přenesená",J724,0)</f>
        <v>0</v>
      </c>
      <c r="BI724" s="202">
        <f>IF(N724="nulová",J724,0)</f>
        <v>0</v>
      </c>
      <c r="BJ724" s="22" t="s">
        <v>24</v>
      </c>
      <c r="BK724" s="202">
        <f>ROUND(I724*H724,2)</f>
        <v>0</v>
      </c>
      <c r="BL724" s="22" t="s">
        <v>175</v>
      </c>
      <c r="BM724" s="22" t="s">
        <v>1176</v>
      </c>
    </row>
    <row r="725" spans="2:65" s="12" customFormat="1" ht="13.5">
      <c r="B725" s="215"/>
      <c r="C725" s="216"/>
      <c r="D725" s="217" t="s">
        <v>177</v>
      </c>
      <c r="E725" s="216"/>
      <c r="F725" s="219" t="s">
        <v>1177</v>
      </c>
      <c r="G725" s="216"/>
      <c r="H725" s="220">
        <v>50</v>
      </c>
      <c r="I725" s="221"/>
      <c r="J725" s="216"/>
      <c r="K725" s="216"/>
      <c r="L725" s="222"/>
      <c r="M725" s="223"/>
      <c r="N725" s="224"/>
      <c r="O725" s="224"/>
      <c r="P725" s="224"/>
      <c r="Q725" s="224"/>
      <c r="R725" s="224"/>
      <c r="S725" s="224"/>
      <c r="T725" s="225"/>
      <c r="AT725" s="226" t="s">
        <v>177</v>
      </c>
      <c r="AU725" s="226" t="s">
        <v>87</v>
      </c>
      <c r="AV725" s="12" t="s">
        <v>87</v>
      </c>
      <c r="AW725" s="12" t="s">
        <v>6</v>
      </c>
      <c r="AX725" s="12" t="s">
        <v>24</v>
      </c>
      <c r="AY725" s="226" t="s">
        <v>168</v>
      </c>
    </row>
    <row r="726" spans="2:65" s="1" customFormat="1" ht="31.5" customHeight="1">
      <c r="B726" s="39"/>
      <c r="C726" s="191" t="s">
        <v>1178</v>
      </c>
      <c r="D726" s="191" t="s">
        <v>170</v>
      </c>
      <c r="E726" s="192" t="s">
        <v>1179</v>
      </c>
      <c r="F726" s="193" t="s">
        <v>1180</v>
      </c>
      <c r="G726" s="194" t="s">
        <v>186</v>
      </c>
      <c r="H726" s="195">
        <v>25</v>
      </c>
      <c r="I726" s="196"/>
      <c r="J726" s="197">
        <f>ROUND(I726*H726,2)</f>
        <v>0</v>
      </c>
      <c r="K726" s="193" t="s">
        <v>174</v>
      </c>
      <c r="L726" s="59"/>
      <c r="M726" s="198" t="s">
        <v>22</v>
      </c>
      <c r="N726" s="199" t="s">
        <v>49</v>
      </c>
      <c r="O726" s="40"/>
      <c r="P726" s="200">
        <f>O726*H726</f>
        <v>0</v>
      </c>
      <c r="Q726" s="200">
        <v>0</v>
      </c>
      <c r="R726" s="200">
        <f>Q726*H726</f>
        <v>0</v>
      </c>
      <c r="S726" s="200">
        <v>0</v>
      </c>
      <c r="T726" s="201">
        <f>S726*H726</f>
        <v>0</v>
      </c>
      <c r="AR726" s="22" t="s">
        <v>175</v>
      </c>
      <c r="AT726" s="22" t="s">
        <v>170</v>
      </c>
      <c r="AU726" s="22" t="s">
        <v>87</v>
      </c>
      <c r="AY726" s="22" t="s">
        <v>168</v>
      </c>
      <c r="BE726" s="202">
        <f>IF(N726="základní",J726,0)</f>
        <v>0</v>
      </c>
      <c r="BF726" s="202">
        <f>IF(N726="snížená",J726,0)</f>
        <v>0</v>
      </c>
      <c r="BG726" s="202">
        <f>IF(N726="zákl. přenesená",J726,0)</f>
        <v>0</v>
      </c>
      <c r="BH726" s="202">
        <f>IF(N726="sníž. přenesená",J726,0)</f>
        <v>0</v>
      </c>
      <c r="BI726" s="202">
        <f>IF(N726="nulová",J726,0)</f>
        <v>0</v>
      </c>
      <c r="BJ726" s="22" t="s">
        <v>24</v>
      </c>
      <c r="BK726" s="202">
        <f>ROUND(I726*H726,2)</f>
        <v>0</v>
      </c>
      <c r="BL726" s="22" t="s">
        <v>175</v>
      </c>
      <c r="BM726" s="22" t="s">
        <v>1181</v>
      </c>
    </row>
    <row r="727" spans="2:65" s="12" customFormat="1" ht="13.5">
      <c r="B727" s="215"/>
      <c r="C727" s="216"/>
      <c r="D727" s="217" t="s">
        <v>177</v>
      </c>
      <c r="E727" s="218" t="s">
        <v>22</v>
      </c>
      <c r="F727" s="219" t="s">
        <v>1174</v>
      </c>
      <c r="G727" s="216"/>
      <c r="H727" s="220">
        <v>25</v>
      </c>
      <c r="I727" s="221"/>
      <c r="J727" s="216"/>
      <c r="K727" s="216"/>
      <c r="L727" s="222"/>
      <c r="M727" s="223"/>
      <c r="N727" s="224"/>
      <c r="O727" s="224"/>
      <c r="P727" s="224"/>
      <c r="Q727" s="224"/>
      <c r="R727" s="224"/>
      <c r="S727" s="224"/>
      <c r="T727" s="225"/>
      <c r="AT727" s="226" t="s">
        <v>177</v>
      </c>
      <c r="AU727" s="226" t="s">
        <v>87</v>
      </c>
      <c r="AV727" s="12" t="s">
        <v>87</v>
      </c>
      <c r="AW727" s="12" t="s">
        <v>41</v>
      </c>
      <c r="AX727" s="12" t="s">
        <v>78</v>
      </c>
      <c r="AY727" s="226" t="s">
        <v>168</v>
      </c>
    </row>
    <row r="728" spans="2:65" s="1" customFormat="1" ht="31.5" customHeight="1">
      <c r="B728" s="39"/>
      <c r="C728" s="191" t="s">
        <v>1182</v>
      </c>
      <c r="D728" s="191" t="s">
        <v>170</v>
      </c>
      <c r="E728" s="192" t="s">
        <v>1183</v>
      </c>
      <c r="F728" s="193" t="s">
        <v>1184</v>
      </c>
      <c r="G728" s="194" t="s">
        <v>433</v>
      </c>
      <c r="H728" s="195">
        <v>100</v>
      </c>
      <c r="I728" s="196"/>
      <c r="J728" s="197">
        <f>ROUND(I728*H728,2)</f>
        <v>0</v>
      </c>
      <c r="K728" s="193" t="s">
        <v>174</v>
      </c>
      <c r="L728" s="59"/>
      <c r="M728" s="198" t="s">
        <v>22</v>
      </c>
      <c r="N728" s="199" t="s">
        <v>49</v>
      </c>
      <c r="O728" s="40"/>
      <c r="P728" s="200">
        <f>O728*H728</f>
        <v>0</v>
      </c>
      <c r="Q728" s="200">
        <v>0</v>
      </c>
      <c r="R728" s="200">
        <f>Q728*H728</f>
        <v>0</v>
      </c>
      <c r="S728" s="200">
        <v>0</v>
      </c>
      <c r="T728" s="201">
        <f>S728*H728</f>
        <v>0</v>
      </c>
      <c r="AR728" s="22" t="s">
        <v>175</v>
      </c>
      <c r="AT728" s="22" t="s">
        <v>170</v>
      </c>
      <c r="AU728" s="22" t="s">
        <v>87</v>
      </c>
      <c r="AY728" s="22" t="s">
        <v>168</v>
      </c>
      <c r="BE728" s="202">
        <f>IF(N728="základní",J728,0)</f>
        <v>0</v>
      </c>
      <c r="BF728" s="202">
        <f>IF(N728="snížená",J728,0)</f>
        <v>0</v>
      </c>
      <c r="BG728" s="202">
        <f>IF(N728="zákl. přenesená",J728,0)</f>
        <v>0</v>
      </c>
      <c r="BH728" s="202">
        <f>IF(N728="sníž. přenesená",J728,0)</f>
        <v>0</v>
      </c>
      <c r="BI728" s="202">
        <f>IF(N728="nulová",J728,0)</f>
        <v>0</v>
      </c>
      <c r="BJ728" s="22" t="s">
        <v>24</v>
      </c>
      <c r="BK728" s="202">
        <f>ROUND(I728*H728,2)</f>
        <v>0</v>
      </c>
      <c r="BL728" s="22" t="s">
        <v>175</v>
      </c>
      <c r="BM728" s="22" t="s">
        <v>1185</v>
      </c>
    </row>
    <row r="729" spans="2:65" s="1" customFormat="1" ht="44.25" customHeight="1">
      <c r="B729" s="39"/>
      <c r="C729" s="230" t="s">
        <v>1186</v>
      </c>
      <c r="D729" s="230" t="s">
        <v>234</v>
      </c>
      <c r="E729" s="231" t="s">
        <v>1187</v>
      </c>
      <c r="F729" s="232" t="s">
        <v>1188</v>
      </c>
      <c r="G729" s="233" t="s">
        <v>276</v>
      </c>
      <c r="H729" s="234">
        <v>17.5</v>
      </c>
      <c r="I729" s="235"/>
      <c r="J729" s="236">
        <f>ROUND(I729*H729,2)</f>
        <v>0</v>
      </c>
      <c r="K729" s="232" t="s">
        <v>174</v>
      </c>
      <c r="L729" s="237"/>
      <c r="M729" s="238" t="s">
        <v>22</v>
      </c>
      <c r="N729" s="239" t="s">
        <v>49</v>
      </c>
      <c r="O729" s="40"/>
      <c r="P729" s="200">
        <f>O729*H729</f>
        <v>0</v>
      </c>
      <c r="Q729" s="200">
        <v>5.8199999999999997E-3</v>
      </c>
      <c r="R729" s="200">
        <f>Q729*H729</f>
        <v>0.10185</v>
      </c>
      <c r="S729" s="200">
        <v>0</v>
      </c>
      <c r="T729" s="201">
        <f>S729*H729</f>
        <v>0</v>
      </c>
      <c r="AR729" s="22" t="s">
        <v>208</v>
      </c>
      <c r="AT729" s="22" t="s">
        <v>234</v>
      </c>
      <c r="AU729" s="22" t="s">
        <v>87</v>
      </c>
      <c r="AY729" s="22" t="s">
        <v>168</v>
      </c>
      <c r="BE729" s="202">
        <f>IF(N729="základní",J729,0)</f>
        <v>0</v>
      </c>
      <c r="BF729" s="202">
        <f>IF(N729="snížená",J729,0)</f>
        <v>0</v>
      </c>
      <c r="BG729" s="202">
        <f>IF(N729="zákl. přenesená",J729,0)</f>
        <v>0</v>
      </c>
      <c r="BH729" s="202">
        <f>IF(N729="sníž. přenesená",J729,0)</f>
        <v>0</v>
      </c>
      <c r="BI729" s="202">
        <f>IF(N729="nulová",J729,0)</f>
        <v>0</v>
      </c>
      <c r="BJ729" s="22" t="s">
        <v>24</v>
      </c>
      <c r="BK729" s="202">
        <f>ROUND(I729*H729,2)</f>
        <v>0</v>
      </c>
      <c r="BL729" s="22" t="s">
        <v>175</v>
      </c>
      <c r="BM729" s="22" t="s">
        <v>1189</v>
      </c>
    </row>
    <row r="730" spans="2:65" s="1" customFormat="1" ht="27">
      <c r="B730" s="39"/>
      <c r="C730" s="61"/>
      <c r="D730" s="205" t="s">
        <v>369</v>
      </c>
      <c r="E730" s="61"/>
      <c r="F730" s="240" t="s">
        <v>1190</v>
      </c>
      <c r="G730" s="61"/>
      <c r="H730" s="61"/>
      <c r="I730" s="161"/>
      <c r="J730" s="61"/>
      <c r="K730" s="61"/>
      <c r="L730" s="59"/>
      <c r="M730" s="241"/>
      <c r="N730" s="40"/>
      <c r="O730" s="40"/>
      <c r="P730" s="40"/>
      <c r="Q730" s="40"/>
      <c r="R730" s="40"/>
      <c r="S730" s="40"/>
      <c r="T730" s="76"/>
      <c r="AT730" s="22" t="s">
        <v>369</v>
      </c>
      <c r="AU730" s="22" t="s">
        <v>87</v>
      </c>
    </row>
    <row r="731" spans="2:65" s="12" customFormat="1" ht="13.5">
      <c r="B731" s="215"/>
      <c r="C731" s="216"/>
      <c r="D731" s="205" t="s">
        <v>177</v>
      </c>
      <c r="E731" s="227" t="s">
        <v>22</v>
      </c>
      <c r="F731" s="228" t="s">
        <v>1191</v>
      </c>
      <c r="G731" s="216"/>
      <c r="H731" s="229">
        <v>16.667000000000002</v>
      </c>
      <c r="I731" s="221"/>
      <c r="J731" s="216"/>
      <c r="K731" s="216"/>
      <c r="L731" s="222"/>
      <c r="M731" s="223"/>
      <c r="N731" s="224"/>
      <c r="O731" s="224"/>
      <c r="P731" s="224"/>
      <c r="Q731" s="224"/>
      <c r="R731" s="224"/>
      <c r="S731" s="224"/>
      <c r="T731" s="225"/>
      <c r="AT731" s="226" t="s">
        <v>177</v>
      </c>
      <c r="AU731" s="226" t="s">
        <v>87</v>
      </c>
      <c r="AV731" s="12" t="s">
        <v>87</v>
      </c>
      <c r="AW731" s="12" t="s">
        <v>41</v>
      </c>
      <c r="AX731" s="12" t="s">
        <v>78</v>
      </c>
      <c r="AY731" s="226" t="s">
        <v>168</v>
      </c>
    </row>
    <row r="732" spans="2:65" s="12" customFormat="1" ht="13.5">
      <c r="B732" s="215"/>
      <c r="C732" s="216"/>
      <c r="D732" s="217" t="s">
        <v>177</v>
      </c>
      <c r="E732" s="216"/>
      <c r="F732" s="219" t="s">
        <v>1192</v>
      </c>
      <c r="G732" s="216"/>
      <c r="H732" s="220">
        <v>17.5</v>
      </c>
      <c r="I732" s="221"/>
      <c r="J732" s="216"/>
      <c r="K732" s="216"/>
      <c r="L732" s="222"/>
      <c r="M732" s="223"/>
      <c r="N732" s="224"/>
      <c r="O732" s="224"/>
      <c r="P732" s="224"/>
      <c r="Q732" s="224"/>
      <c r="R732" s="224"/>
      <c r="S732" s="224"/>
      <c r="T732" s="225"/>
      <c r="AT732" s="226" t="s">
        <v>177</v>
      </c>
      <c r="AU732" s="226" t="s">
        <v>87</v>
      </c>
      <c r="AV732" s="12" t="s">
        <v>87</v>
      </c>
      <c r="AW732" s="12" t="s">
        <v>6</v>
      </c>
      <c r="AX732" s="12" t="s">
        <v>24</v>
      </c>
      <c r="AY732" s="226" t="s">
        <v>168</v>
      </c>
    </row>
    <row r="733" spans="2:65" s="1" customFormat="1" ht="31.5" customHeight="1">
      <c r="B733" s="39"/>
      <c r="C733" s="191" t="s">
        <v>1193</v>
      </c>
      <c r="D733" s="191" t="s">
        <v>170</v>
      </c>
      <c r="E733" s="192" t="s">
        <v>1194</v>
      </c>
      <c r="F733" s="193" t="s">
        <v>1195</v>
      </c>
      <c r="G733" s="194" t="s">
        <v>276</v>
      </c>
      <c r="H733" s="195">
        <v>1</v>
      </c>
      <c r="I733" s="196"/>
      <c r="J733" s="197">
        <f>ROUND(I733*H733,2)</f>
        <v>0</v>
      </c>
      <c r="K733" s="193" t="s">
        <v>22</v>
      </c>
      <c r="L733" s="59"/>
      <c r="M733" s="198" t="s">
        <v>22</v>
      </c>
      <c r="N733" s="199" t="s">
        <v>49</v>
      </c>
      <c r="O733" s="40"/>
      <c r="P733" s="200">
        <f>O733*H733</f>
        <v>0</v>
      </c>
      <c r="Q733" s="200">
        <v>1.92726</v>
      </c>
      <c r="R733" s="200">
        <f>Q733*H733</f>
        <v>1.92726</v>
      </c>
      <c r="S733" s="200">
        <v>0</v>
      </c>
      <c r="T733" s="201">
        <f>S733*H733</f>
        <v>0</v>
      </c>
      <c r="AR733" s="22" t="s">
        <v>175</v>
      </c>
      <c r="AT733" s="22" t="s">
        <v>170</v>
      </c>
      <c r="AU733" s="22" t="s">
        <v>87</v>
      </c>
      <c r="AY733" s="22" t="s">
        <v>168</v>
      </c>
      <c r="BE733" s="202">
        <f>IF(N733="základní",J733,0)</f>
        <v>0</v>
      </c>
      <c r="BF733" s="202">
        <f>IF(N733="snížená",J733,0)</f>
        <v>0</v>
      </c>
      <c r="BG733" s="202">
        <f>IF(N733="zákl. přenesená",J733,0)</f>
        <v>0</v>
      </c>
      <c r="BH733" s="202">
        <f>IF(N733="sníž. přenesená",J733,0)</f>
        <v>0</v>
      </c>
      <c r="BI733" s="202">
        <f>IF(N733="nulová",J733,0)</f>
        <v>0</v>
      </c>
      <c r="BJ733" s="22" t="s">
        <v>24</v>
      </c>
      <c r="BK733" s="202">
        <f>ROUND(I733*H733,2)</f>
        <v>0</v>
      </c>
      <c r="BL733" s="22" t="s">
        <v>175</v>
      </c>
      <c r="BM733" s="22" t="s">
        <v>1196</v>
      </c>
    </row>
    <row r="734" spans="2:65" s="1" customFormat="1" ht="22.5" customHeight="1">
      <c r="B734" s="39"/>
      <c r="C734" s="191" t="s">
        <v>1197</v>
      </c>
      <c r="D734" s="191" t="s">
        <v>170</v>
      </c>
      <c r="E734" s="192" t="s">
        <v>1198</v>
      </c>
      <c r="F734" s="193" t="s">
        <v>1199</v>
      </c>
      <c r="G734" s="194" t="s">
        <v>276</v>
      </c>
      <c r="H734" s="195">
        <v>9</v>
      </c>
      <c r="I734" s="196"/>
      <c r="J734" s="197">
        <f>ROUND(I734*H734,2)</f>
        <v>0</v>
      </c>
      <c r="K734" s="193" t="s">
        <v>174</v>
      </c>
      <c r="L734" s="59"/>
      <c r="M734" s="198" t="s">
        <v>22</v>
      </c>
      <c r="N734" s="199" t="s">
        <v>49</v>
      </c>
      <c r="O734" s="40"/>
      <c r="P734" s="200">
        <f>O734*H734</f>
        <v>0</v>
      </c>
      <c r="Q734" s="200">
        <v>1.5E-3</v>
      </c>
      <c r="R734" s="200">
        <f>Q734*H734</f>
        <v>1.35E-2</v>
      </c>
      <c r="S734" s="200">
        <v>0</v>
      </c>
      <c r="T734" s="201">
        <f>S734*H734</f>
        <v>0</v>
      </c>
      <c r="AR734" s="22" t="s">
        <v>175</v>
      </c>
      <c r="AT734" s="22" t="s">
        <v>170</v>
      </c>
      <c r="AU734" s="22" t="s">
        <v>87</v>
      </c>
      <c r="AY734" s="22" t="s">
        <v>168</v>
      </c>
      <c r="BE734" s="202">
        <f>IF(N734="základní",J734,0)</f>
        <v>0</v>
      </c>
      <c r="BF734" s="202">
        <f>IF(N734="snížená",J734,0)</f>
        <v>0</v>
      </c>
      <c r="BG734" s="202">
        <f>IF(N734="zákl. přenesená",J734,0)</f>
        <v>0</v>
      </c>
      <c r="BH734" s="202">
        <f>IF(N734="sníž. přenesená",J734,0)</f>
        <v>0</v>
      </c>
      <c r="BI734" s="202">
        <f>IF(N734="nulová",J734,0)</f>
        <v>0</v>
      </c>
      <c r="BJ734" s="22" t="s">
        <v>24</v>
      </c>
      <c r="BK734" s="202">
        <f>ROUND(I734*H734,2)</f>
        <v>0</v>
      </c>
      <c r="BL734" s="22" t="s">
        <v>175</v>
      </c>
      <c r="BM734" s="22" t="s">
        <v>1200</v>
      </c>
    </row>
    <row r="735" spans="2:65" s="1" customFormat="1" ht="22.5" customHeight="1">
      <c r="B735" s="39"/>
      <c r="C735" s="191" t="s">
        <v>1201</v>
      </c>
      <c r="D735" s="191" t="s">
        <v>170</v>
      </c>
      <c r="E735" s="192" t="s">
        <v>1202</v>
      </c>
      <c r="F735" s="193" t="s">
        <v>1203</v>
      </c>
      <c r="G735" s="194" t="s">
        <v>276</v>
      </c>
      <c r="H735" s="195">
        <v>6</v>
      </c>
      <c r="I735" s="196"/>
      <c r="J735" s="197">
        <f>ROUND(I735*H735,2)</f>
        <v>0</v>
      </c>
      <c r="K735" s="193" t="s">
        <v>22</v>
      </c>
      <c r="L735" s="59"/>
      <c r="M735" s="198" t="s">
        <v>22</v>
      </c>
      <c r="N735" s="199" t="s">
        <v>49</v>
      </c>
      <c r="O735" s="40"/>
      <c r="P735" s="200">
        <f>O735*H735</f>
        <v>0</v>
      </c>
      <c r="Q735" s="200">
        <v>0</v>
      </c>
      <c r="R735" s="200">
        <f>Q735*H735</f>
        <v>0</v>
      </c>
      <c r="S735" s="200">
        <v>0</v>
      </c>
      <c r="T735" s="201">
        <f>S735*H735</f>
        <v>0</v>
      </c>
      <c r="AR735" s="22" t="s">
        <v>175</v>
      </c>
      <c r="AT735" s="22" t="s">
        <v>170</v>
      </c>
      <c r="AU735" s="22" t="s">
        <v>87</v>
      </c>
      <c r="AY735" s="22" t="s">
        <v>168</v>
      </c>
      <c r="BE735" s="202">
        <f>IF(N735="základní",J735,0)</f>
        <v>0</v>
      </c>
      <c r="BF735" s="202">
        <f>IF(N735="snížená",J735,0)</f>
        <v>0</v>
      </c>
      <c r="BG735" s="202">
        <f>IF(N735="zákl. přenesená",J735,0)</f>
        <v>0</v>
      </c>
      <c r="BH735" s="202">
        <f>IF(N735="sníž. přenesená",J735,0)</f>
        <v>0</v>
      </c>
      <c r="BI735" s="202">
        <f>IF(N735="nulová",J735,0)</f>
        <v>0</v>
      </c>
      <c r="BJ735" s="22" t="s">
        <v>24</v>
      </c>
      <c r="BK735" s="202">
        <f>ROUND(I735*H735,2)</f>
        <v>0</v>
      </c>
      <c r="BL735" s="22" t="s">
        <v>175</v>
      </c>
      <c r="BM735" s="22" t="s">
        <v>1204</v>
      </c>
    </row>
    <row r="736" spans="2:65" s="10" customFormat="1" ht="29.85" customHeight="1">
      <c r="B736" s="174"/>
      <c r="C736" s="175"/>
      <c r="D736" s="188" t="s">
        <v>77</v>
      </c>
      <c r="E736" s="189" t="s">
        <v>1205</v>
      </c>
      <c r="F736" s="189" t="s">
        <v>1206</v>
      </c>
      <c r="G736" s="175"/>
      <c r="H736" s="175"/>
      <c r="I736" s="178"/>
      <c r="J736" s="190">
        <f>BK736</f>
        <v>0</v>
      </c>
      <c r="K736" s="175"/>
      <c r="L736" s="180"/>
      <c r="M736" s="181"/>
      <c r="N736" s="182"/>
      <c r="O736" s="182"/>
      <c r="P736" s="183">
        <f>SUM(P737:P782)</f>
        <v>0</v>
      </c>
      <c r="Q736" s="182"/>
      <c r="R736" s="183">
        <f>SUM(R737:R782)</f>
        <v>87.785036800000015</v>
      </c>
      <c r="S736" s="182"/>
      <c r="T736" s="184">
        <f>SUM(T737:T782)</f>
        <v>0</v>
      </c>
      <c r="AR736" s="185" t="s">
        <v>24</v>
      </c>
      <c r="AT736" s="186" t="s">
        <v>77</v>
      </c>
      <c r="AU736" s="186" t="s">
        <v>24</v>
      </c>
      <c r="AY736" s="185" t="s">
        <v>168</v>
      </c>
      <c r="BK736" s="187">
        <f>SUM(BK737:BK782)</f>
        <v>0</v>
      </c>
    </row>
    <row r="737" spans="2:65" s="1" customFormat="1" ht="31.5" customHeight="1">
      <c r="B737" s="39"/>
      <c r="C737" s="191" t="s">
        <v>1207</v>
      </c>
      <c r="D737" s="191" t="s">
        <v>170</v>
      </c>
      <c r="E737" s="192" t="s">
        <v>1131</v>
      </c>
      <c r="F737" s="193" t="s">
        <v>1132</v>
      </c>
      <c r="G737" s="194" t="s">
        <v>186</v>
      </c>
      <c r="H737" s="195">
        <v>265.27300000000002</v>
      </c>
      <c r="I737" s="196"/>
      <c r="J737" s="197">
        <f>ROUND(I737*H737,2)</f>
        <v>0</v>
      </c>
      <c r="K737" s="193" t="s">
        <v>174</v>
      </c>
      <c r="L737" s="59"/>
      <c r="M737" s="198" t="s">
        <v>22</v>
      </c>
      <c r="N737" s="199" t="s">
        <v>49</v>
      </c>
      <c r="O737" s="40"/>
      <c r="P737" s="200">
        <f>O737*H737</f>
        <v>0</v>
      </c>
      <c r="Q737" s="200">
        <v>0</v>
      </c>
      <c r="R737" s="200">
        <f>Q737*H737</f>
        <v>0</v>
      </c>
      <c r="S737" s="200">
        <v>0</v>
      </c>
      <c r="T737" s="201">
        <f>S737*H737</f>
        <v>0</v>
      </c>
      <c r="AR737" s="22" t="s">
        <v>175</v>
      </c>
      <c r="AT737" s="22" t="s">
        <v>170</v>
      </c>
      <c r="AU737" s="22" t="s">
        <v>87</v>
      </c>
      <c r="AY737" s="22" t="s">
        <v>168</v>
      </c>
      <c r="BE737" s="202">
        <f>IF(N737="základní",J737,0)</f>
        <v>0</v>
      </c>
      <c r="BF737" s="202">
        <f>IF(N737="snížená",J737,0)</f>
        <v>0</v>
      </c>
      <c r="BG737" s="202">
        <f>IF(N737="zákl. přenesená",J737,0)</f>
        <v>0</v>
      </c>
      <c r="BH737" s="202">
        <f>IF(N737="sníž. přenesená",J737,0)</f>
        <v>0</v>
      </c>
      <c r="BI737" s="202">
        <f>IF(N737="nulová",J737,0)</f>
        <v>0</v>
      </c>
      <c r="BJ737" s="22" t="s">
        <v>24</v>
      </c>
      <c r="BK737" s="202">
        <f>ROUND(I737*H737,2)</f>
        <v>0</v>
      </c>
      <c r="BL737" s="22" t="s">
        <v>175</v>
      </c>
      <c r="BM737" s="22" t="s">
        <v>1208</v>
      </c>
    </row>
    <row r="738" spans="2:65" s="12" customFormat="1" ht="13.5">
      <c r="B738" s="215"/>
      <c r="C738" s="216"/>
      <c r="D738" s="205" t="s">
        <v>177</v>
      </c>
      <c r="E738" s="227" t="s">
        <v>22</v>
      </c>
      <c r="F738" s="228" t="s">
        <v>1209</v>
      </c>
      <c r="G738" s="216"/>
      <c r="H738" s="229">
        <v>42.823</v>
      </c>
      <c r="I738" s="221"/>
      <c r="J738" s="216"/>
      <c r="K738" s="216"/>
      <c r="L738" s="222"/>
      <c r="M738" s="223"/>
      <c r="N738" s="224"/>
      <c r="O738" s="224"/>
      <c r="P738" s="224"/>
      <c r="Q738" s="224"/>
      <c r="R738" s="224"/>
      <c r="S738" s="224"/>
      <c r="T738" s="225"/>
      <c r="AT738" s="226" t="s">
        <v>177</v>
      </c>
      <c r="AU738" s="226" t="s">
        <v>87</v>
      </c>
      <c r="AV738" s="12" t="s">
        <v>87</v>
      </c>
      <c r="AW738" s="12" t="s">
        <v>41</v>
      </c>
      <c r="AX738" s="12" t="s">
        <v>78</v>
      </c>
      <c r="AY738" s="226" t="s">
        <v>168</v>
      </c>
    </row>
    <row r="739" spans="2:65" s="12" customFormat="1" ht="13.5">
      <c r="B739" s="215"/>
      <c r="C739" s="216"/>
      <c r="D739" s="205" t="s">
        <v>177</v>
      </c>
      <c r="E739" s="227" t="s">
        <v>22</v>
      </c>
      <c r="F739" s="228" t="s">
        <v>1210</v>
      </c>
      <c r="G739" s="216"/>
      <c r="H739" s="229">
        <v>197.32499999999999</v>
      </c>
      <c r="I739" s="221"/>
      <c r="J739" s="216"/>
      <c r="K739" s="216"/>
      <c r="L739" s="222"/>
      <c r="M739" s="223"/>
      <c r="N739" s="224"/>
      <c r="O739" s="224"/>
      <c r="P739" s="224"/>
      <c r="Q739" s="224"/>
      <c r="R739" s="224"/>
      <c r="S739" s="224"/>
      <c r="T739" s="225"/>
      <c r="AT739" s="226" t="s">
        <v>177</v>
      </c>
      <c r="AU739" s="226" t="s">
        <v>87</v>
      </c>
      <c r="AV739" s="12" t="s">
        <v>87</v>
      </c>
      <c r="AW739" s="12" t="s">
        <v>41</v>
      </c>
      <c r="AX739" s="12" t="s">
        <v>78</v>
      </c>
      <c r="AY739" s="226" t="s">
        <v>168</v>
      </c>
    </row>
    <row r="740" spans="2:65" s="12" customFormat="1" ht="13.5">
      <c r="B740" s="215"/>
      <c r="C740" s="216"/>
      <c r="D740" s="217" t="s">
        <v>177</v>
      </c>
      <c r="E740" s="218" t="s">
        <v>22</v>
      </c>
      <c r="F740" s="219" t="s">
        <v>1211</v>
      </c>
      <c r="G740" s="216"/>
      <c r="H740" s="220">
        <v>25.125</v>
      </c>
      <c r="I740" s="221"/>
      <c r="J740" s="216"/>
      <c r="K740" s="216"/>
      <c r="L740" s="222"/>
      <c r="M740" s="223"/>
      <c r="N740" s="224"/>
      <c r="O740" s="224"/>
      <c r="P740" s="224"/>
      <c r="Q740" s="224"/>
      <c r="R740" s="224"/>
      <c r="S740" s="224"/>
      <c r="T740" s="225"/>
      <c r="AT740" s="226" t="s">
        <v>177</v>
      </c>
      <c r="AU740" s="226" t="s">
        <v>87</v>
      </c>
      <c r="AV740" s="12" t="s">
        <v>87</v>
      </c>
      <c r="AW740" s="12" t="s">
        <v>41</v>
      </c>
      <c r="AX740" s="12" t="s">
        <v>78</v>
      </c>
      <c r="AY740" s="226" t="s">
        <v>168</v>
      </c>
    </row>
    <row r="741" spans="2:65" s="1" customFormat="1" ht="31.5" customHeight="1">
      <c r="B741" s="39"/>
      <c r="C741" s="191" t="s">
        <v>1212</v>
      </c>
      <c r="D741" s="191" t="s">
        <v>170</v>
      </c>
      <c r="E741" s="192" t="s">
        <v>189</v>
      </c>
      <c r="F741" s="193" t="s">
        <v>190</v>
      </c>
      <c r="G741" s="194" t="s">
        <v>186</v>
      </c>
      <c r="H741" s="195">
        <v>132.637</v>
      </c>
      <c r="I741" s="196"/>
      <c r="J741" s="197">
        <f>ROUND(I741*H741,2)</f>
        <v>0</v>
      </c>
      <c r="K741" s="193" t="s">
        <v>174</v>
      </c>
      <c r="L741" s="59"/>
      <c r="M741" s="198" t="s">
        <v>22</v>
      </c>
      <c r="N741" s="199" t="s">
        <v>49</v>
      </c>
      <c r="O741" s="40"/>
      <c r="P741" s="200">
        <f>O741*H741</f>
        <v>0</v>
      </c>
      <c r="Q741" s="200">
        <v>0</v>
      </c>
      <c r="R741" s="200">
        <f>Q741*H741</f>
        <v>0</v>
      </c>
      <c r="S741" s="200">
        <v>0</v>
      </c>
      <c r="T741" s="201">
        <f>S741*H741</f>
        <v>0</v>
      </c>
      <c r="AR741" s="22" t="s">
        <v>175</v>
      </c>
      <c r="AT741" s="22" t="s">
        <v>170</v>
      </c>
      <c r="AU741" s="22" t="s">
        <v>87</v>
      </c>
      <c r="AY741" s="22" t="s">
        <v>168</v>
      </c>
      <c r="BE741" s="202">
        <f>IF(N741="základní",J741,0)</f>
        <v>0</v>
      </c>
      <c r="BF741" s="202">
        <f>IF(N741="snížená",J741,0)</f>
        <v>0</v>
      </c>
      <c r="BG741" s="202">
        <f>IF(N741="zákl. přenesená",J741,0)</f>
        <v>0</v>
      </c>
      <c r="BH741" s="202">
        <f>IF(N741="sníž. přenesená",J741,0)</f>
        <v>0</v>
      </c>
      <c r="BI741" s="202">
        <f>IF(N741="nulová",J741,0)</f>
        <v>0</v>
      </c>
      <c r="BJ741" s="22" t="s">
        <v>24</v>
      </c>
      <c r="BK741" s="202">
        <f>ROUND(I741*H741,2)</f>
        <v>0</v>
      </c>
      <c r="BL741" s="22" t="s">
        <v>175</v>
      </c>
      <c r="BM741" s="22" t="s">
        <v>1213</v>
      </c>
    </row>
    <row r="742" spans="2:65" s="12" customFormat="1" ht="13.5">
      <c r="B742" s="215"/>
      <c r="C742" s="216"/>
      <c r="D742" s="217" t="s">
        <v>177</v>
      </c>
      <c r="E742" s="216"/>
      <c r="F742" s="219" t="s">
        <v>1214</v>
      </c>
      <c r="G742" s="216"/>
      <c r="H742" s="220">
        <v>132.637</v>
      </c>
      <c r="I742" s="221"/>
      <c r="J742" s="216"/>
      <c r="K742" s="216"/>
      <c r="L742" s="222"/>
      <c r="M742" s="223"/>
      <c r="N742" s="224"/>
      <c r="O742" s="224"/>
      <c r="P742" s="224"/>
      <c r="Q742" s="224"/>
      <c r="R742" s="224"/>
      <c r="S742" s="224"/>
      <c r="T742" s="225"/>
      <c r="AT742" s="226" t="s">
        <v>177</v>
      </c>
      <c r="AU742" s="226" t="s">
        <v>87</v>
      </c>
      <c r="AV742" s="12" t="s">
        <v>87</v>
      </c>
      <c r="AW742" s="12" t="s">
        <v>6</v>
      </c>
      <c r="AX742" s="12" t="s">
        <v>24</v>
      </c>
      <c r="AY742" s="226" t="s">
        <v>168</v>
      </c>
    </row>
    <row r="743" spans="2:65" s="1" customFormat="1" ht="31.5" customHeight="1">
      <c r="B743" s="39"/>
      <c r="C743" s="191" t="s">
        <v>1215</v>
      </c>
      <c r="D743" s="191" t="s">
        <v>170</v>
      </c>
      <c r="E743" s="192" t="s">
        <v>1139</v>
      </c>
      <c r="F743" s="193" t="s">
        <v>1140</v>
      </c>
      <c r="G743" s="194" t="s">
        <v>173</v>
      </c>
      <c r="H743" s="195">
        <v>25.125</v>
      </c>
      <c r="I743" s="196"/>
      <c r="J743" s="197">
        <f>ROUND(I743*H743,2)</f>
        <v>0</v>
      </c>
      <c r="K743" s="193" t="s">
        <v>174</v>
      </c>
      <c r="L743" s="59"/>
      <c r="M743" s="198" t="s">
        <v>22</v>
      </c>
      <c r="N743" s="199" t="s">
        <v>49</v>
      </c>
      <c r="O743" s="40"/>
      <c r="P743" s="200">
        <f>O743*H743</f>
        <v>0</v>
      </c>
      <c r="Q743" s="200">
        <v>8.4000000000000003E-4</v>
      </c>
      <c r="R743" s="200">
        <f>Q743*H743</f>
        <v>2.1105000000000002E-2</v>
      </c>
      <c r="S743" s="200">
        <v>0</v>
      </c>
      <c r="T743" s="201">
        <f>S743*H743</f>
        <v>0</v>
      </c>
      <c r="AR743" s="22" t="s">
        <v>175</v>
      </c>
      <c r="AT743" s="22" t="s">
        <v>170</v>
      </c>
      <c r="AU743" s="22" t="s">
        <v>87</v>
      </c>
      <c r="AY743" s="22" t="s">
        <v>168</v>
      </c>
      <c r="BE743" s="202">
        <f>IF(N743="základní",J743,0)</f>
        <v>0</v>
      </c>
      <c r="BF743" s="202">
        <f>IF(N743="snížená",J743,0)</f>
        <v>0</v>
      </c>
      <c r="BG743" s="202">
        <f>IF(N743="zákl. přenesená",J743,0)</f>
        <v>0</v>
      </c>
      <c r="BH743" s="202">
        <f>IF(N743="sníž. přenesená",J743,0)</f>
        <v>0</v>
      </c>
      <c r="BI743" s="202">
        <f>IF(N743="nulová",J743,0)</f>
        <v>0</v>
      </c>
      <c r="BJ743" s="22" t="s">
        <v>24</v>
      </c>
      <c r="BK743" s="202">
        <f>ROUND(I743*H743,2)</f>
        <v>0</v>
      </c>
      <c r="BL743" s="22" t="s">
        <v>175</v>
      </c>
      <c r="BM743" s="22" t="s">
        <v>1216</v>
      </c>
    </row>
    <row r="744" spans="2:65" s="12" customFormat="1" ht="13.5">
      <c r="B744" s="215"/>
      <c r="C744" s="216"/>
      <c r="D744" s="217" t="s">
        <v>177</v>
      </c>
      <c r="E744" s="218" t="s">
        <v>22</v>
      </c>
      <c r="F744" s="219" t="s">
        <v>1217</v>
      </c>
      <c r="G744" s="216"/>
      <c r="H744" s="220">
        <v>25.125</v>
      </c>
      <c r="I744" s="221"/>
      <c r="J744" s="216"/>
      <c r="K744" s="216"/>
      <c r="L744" s="222"/>
      <c r="M744" s="223"/>
      <c r="N744" s="224"/>
      <c r="O744" s="224"/>
      <c r="P744" s="224"/>
      <c r="Q744" s="224"/>
      <c r="R744" s="224"/>
      <c r="S744" s="224"/>
      <c r="T744" s="225"/>
      <c r="AT744" s="226" t="s">
        <v>177</v>
      </c>
      <c r="AU744" s="226" t="s">
        <v>87</v>
      </c>
      <c r="AV744" s="12" t="s">
        <v>87</v>
      </c>
      <c r="AW744" s="12" t="s">
        <v>41</v>
      </c>
      <c r="AX744" s="12" t="s">
        <v>78</v>
      </c>
      <c r="AY744" s="226" t="s">
        <v>168</v>
      </c>
    </row>
    <row r="745" spans="2:65" s="1" customFormat="1" ht="31.5" customHeight="1">
      <c r="B745" s="39"/>
      <c r="C745" s="191" t="s">
        <v>1218</v>
      </c>
      <c r="D745" s="191" t="s">
        <v>170</v>
      </c>
      <c r="E745" s="192" t="s">
        <v>1219</v>
      </c>
      <c r="F745" s="193" t="s">
        <v>1220</v>
      </c>
      <c r="G745" s="194" t="s">
        <v>173</v>
      </c>
      <c r="H745" s="195">
        <v>240.148</v>
      </c>
      <c r="I745" s="196"/>
      <c r="J745" s="197">
        <f>ROUND(I745*H745,2)</f>
        <v>0</v>
      </c>
      <c r="K745" s="193" t="s">
        <v>174</v>
      </c>
      <c r="L745" s="59"/>
      <c r="M745" s="198" t="s">
        <v>22</v>
      </c>
      <c r="N745" s="199" t="s">
        <v>49</v>
      </c>
      <c r="O745" s="40"/>
      <c r="P745" s="200">
        <f>O745*H745</f>
        <v>0</v>
      </c>
      <c r="Q745" s="200">
        <v>8.4999999999999995E-4</v>
      </c>
      <c r="R745" s="200">
        <f>Q745*H745</f>
        <v>0.2041258</v>
      </c>
      <c r="S745" s="200">
        <v>0</v>
      </c>
      <c r="T745" s="201">
        <f>S745*H745</f>
        <v>0</v>
      </c>
      <c r="AR745" s="22" t="s">
        <v>175</v>
      </c>
      <c r="AT745" s="22" t="s">
        <v>170</v>
      </c>
      <c r="AU745" s="22" t="s">
        <v>87</v>
      </c>
      <c r="AY745" s="22" t="s">
        <v>168</v>
      </c>
      <c r="BE745" s="202">
        <f>IF(N745="základní",J745,0)</f>
        <v>0</v>
      </c>
      <c r="BF745" s="202">
        <f>IF(N745="snížená",J745,0)</f>
        <v>0</v>
      </c>
      <c r="BG745" s="202">
        <f>IF(N745="zákl. přenesená",J745,0)</f>
        <v>0</v>
      </c>
      <c r="BH745" s="202">
        <f>IF(N745="sníž. přenesená",J745,0)</f>
        <v>0</v>
      </c>
      <c r="BI745" s="202">
        <f>IF(N745="nulová",J745,0)</f>
        <v>0</v>
      </c>
      <c r="BJ745" s="22" t="s">
        <v>24</v>
      </c>
      <c r="BK745" s="202">
        <f>ROUND(I745*H745,2)</f>
        <v>0</v>
      </c>
      <c r="BL745" s="22" t="s">
        <v>175</v>
      </c>
      <c r="BM745" s="22" t="s">
        <v>1221</v>
      </c>
    </row>
    <row r="746" spans="2:65" s="12" customFormat="1" ht="13.5">
      <c r="B746" s="215"/>
      <c r="C746" s="216"/>
      <c r="D746" s="205" t="s">
        <v>177</v>
      </c>
      <c r="E746" s="227" t="s">
        <v>22</v>
      </c>
      <c r="F746" s="228" t="s">
        <v>1222</v>
      </c>
      <c r="G746" s="216"/>
      <c r="H746" s="229">
        <v>42.823</v>
      </c>
      <c r="I746" s="221"/>
      <c r="J746" s="216"/>
      <c r="K746" s="216"/>
      <c r="L746" s="222"/>
      <c r="M746" s="223"/>
      <c r="N746" s="224"/>
      <c r="O746" s="224"/>
      <c r="P746" s="224"/>
      <c r="Q746" s="224"/>
      <c r="R746" s="224"/>
      <c r="S746" s="224"/>
      <c r="T746" s="225"/>
      <c r="AT746" s="226" t="s">
        <v>177</v>
      </c>
      <c r="AU746" s="226" t="s">
        <v>87</v>
      </c>
      <c r="AV746" s="12" t="s">
        <v>87</v>
      </c>
      <c r="AW746" s="12" t="s">
        <v>41</v>
      </c>
      <c r="AX746" s="12" t="s">
        <v>78</v>
      </c>
      <c r="AY746" s="226" t="s">
        <v>168</v>
      </c>
    </row>
    <row r="747" spans="2:65" s="12" customFormat="1" ht="13.5">
      <c r="B747" s="215"/>
      <c r="C747" s="216"/>
      <c r="D747" s="217" t="s">
        <v>177</v>
      </c>
      <c r="E747" s="218" t="s">
        <v>22</v>
      </c>
      <c r="F747" s="219" t="s">
        <v>1223</v>
      </c>
      <c r="G747" s="216"/>
      <c r="H747" s="220">
        <v>197.32499999999999</v>
      </c>
      <c r="I747" s="221"/>
      <c r="J747" s="216"/>
      <c r="K747" s="216"/>
      <c r="L747" s="222"/>
      <c r="M747" s="223"/>
      <c r="N747" s="224"/>
      <c r="O747" s="224"/>
      <c r="P747" s="224"/>
      <c r="Q747" s="224"/>
      <c r="R747" s="224"/>
      <c r="S747" s="224"/>
      <c r="T747" s="225"/>
      <c r="AT747" s="226" t="s">
        <v>177</v>
      </c>
      <c r="AU747" s="226" t="s">
        <v>87</v>
      </c>
      <c r="AV747" s="12" t="s">
        <v>87</v>
      </c>
      <c r="AW747" s="12" t="s">
        <v>41</v>
      </c>
      <c r="AX747" s="12" t="s">
        <v>78</v>
      </c>
      <c r="AY747" s="226" t="s">
        <v>168</v>
      </c>
    </row>
    <row r="748" spans="2:65" s="1" customFormat="1" ht="31.5" customHeight="1">
      <c r="B748" s="39"/>
      <c r="C748" s="191" t="s">
        <v>1224</v>
      </c>
      <c r="D748" s="191" t="s">
        <v>170</v>
      </c>
      <c r="E748" s="192" t="s">
        <v>1144</v>
      </c>
      <c r="F748" s="193" t="s">
        <v>1145</v>
      </c>
      <c r="G748" s="194" t="s">
        <v>173</v>
      </c>
      <c r="H748" s="195">
        <v>25.125</v>
      </c>
      <c r="I748" s="196"/>
      <c r="J748" s="197">
        <f>ROUND(I748*H748,2)</f>
        <v>0</v>
      </c>
      <c r="K748" s="193" t="s">
        <v>174</v>
      </c>
      <c r="L748" s="59"/>
      <c r="M748" s="198" t="s">
        <v>22</v>
      </c>
      <c r="N748" s="199" t="s">
        <v>49</v>
      </c>
      <c r="O748" s="40"/>
      <c r="P748" s="200">
        <f>O748*H748</f>
        <v>0</v>
      </c>
      <c r="Q748" s="200">
        <v>0</v>
      </c>
      <c r="R748" s="200">
        <f>Q748*H748</f>
        <v>0</v>
      </c>
      <c r="S748" s="200">
        <v>0</v>
      </c>
      <c r="T748" s="201">
        <f>S748*H748</f>
        <v>0</v>
      </c>
      <c r="AR748" s="22" t="s">
        <v>175</v>
      </c>
      <c r="AT748" s="22" t="s">
        <v>170</v>
      </c>
      <c r="AU748" s="22" t="s">
        <v>87</v>
      </c>
      <c r="AY748" s="22" t="s">
        <v>168</v>
      </c>
      <c r="BE748" s="202">
        <f>IF(N748="základní",J748,0)</f>
        <v>0</v>
      </c>
      <c r="BF748" s="202">
        <f>IF(N748="snížená",J748,0)</f>
        <v>0</v>
      </c>
      <c r="BG748" s="202">
        <f>IF(N748="zákl. přenesená",J748,0)</f>
        <v>0</v>
      </c>
      <c r="BH748" s="202">
        <f>IF(N748="sníž. přenesená",J748,0)</f>
        <v>0</v>
      </c>
      <c r="BI748" s="202">
        <f>IF(N748="nulová",J748,0)</f>
        <v>0</v>
      </c>
      <c r="BJ748" s="22" t="s">
        <v>24</v>
      </c>
      <c r="BK748" s="202">
        <f>ROUND(I748*H748,2)</f>
        <v>0</v>
      </c>
      <c r="BL748" s="22" t="s">
        <v>175</v>
      </c>
      <c r="BM748" s="22" t="s">
        <v>1225</v>
      </c>
    </row>
    <row r="749" spans="2:65" s="1" customFormat="1" ht="31.5" customHeight="1">
      <c r="B749" s="39"/>
      <c r="C749" s="191" t="s">
        <v>1226</v>
      </c>
      <c r="D749" s="191" t="s">
        <v>170</v>
      </c>
      <c r="E749" s="192" t="s">
        <v>1227</v>
      </c>
      <c r="F749" s="193" t="s">
        <v>1228</v>
      </c>
      <c r="G749" s="194" t="s">
        <v>173</v>
      </c>
      <c r="H749" s="195">
        <v>240.148</v>
      </c>
      <c r="I749" s="196"/>
      <c r="J749" s="197">
        <f>ROUND(I749*H749,2)</f>
        <v>0</v>
      </c>
      <c r="K749" s="193" t="s">
        <v>174</v>
      </c>
      <c r="L749" s="59"/>
      <c r="M749" s="198" t="s">
        <v>22</v>
      </c>
      <c r="N749" s="199" t="s">
        <v>49</v>
      </c>
      <c r="O749" s="40"/>
      <c r="P749" s="200">
        <f>O749*H749</f>
        <v>0</v>
      </c>
      <c r="Q749" s="200">
        <v>0</v>
      </c>
      <c r="R749" s="200">
        <f>Q749*H749</f>
        <v>0</v>
      </c>
      <c r="S749" s="200">
        <v>0</v>
      </c>
      <c r="T749" s="201">
        <f>S749*H749</f>
        <v>0</v>
      </c>
      <c r="AR749" s="22" t="s">
        <v>175</v>
      </c>
      <c r="AT749" s="22" t="s">
        <v>170</v>
      </c>
      <c r="AU749" s="22" t="s">
        <v>87</v>
      </c>
      <c r="AY749" s="22" t="s">
        <v>168</v>
      </c>
      <c r="BE749" s="202">
        <f>IF(N749="základní",J749,0)</f>
        <v>0</v>
      </c>
      <c r="BF749" s="202">
        <f>IF(N749="snížená",J749,0)</f>
        <v>0</v>
      </c>
      <c r="BG749" s="202">
        <f>IF(N749="zákl. přenesená",J749,0)</f>
        <v>0</v>
      </c>
      <c r="BH749" s="202">
        <f>IF(N749="sníž. přenesená",J749,0)</f>
        <v>0</v>
      </c>
      <c r="BI749" s="202">
        <f>IF(N749="nulová",J749,0)</f>
        <v>0</v>
      </c>
      <c r="BJ749" s="22" t="s">
        <v>24</v>
      </c>
      <c r="BK749" s="202">
        <f>ROUND(I749*H749,2)</f>
        <v>0</v>
      </c>
      <c r="BL749" s="22" t="s">
        <v>175</v>
      </c>
      <c r="BM749" s="22" t="s">
        <v>1229</v>
      </c>
    </row>
    <row r="750" spans="2:65" s="1" customFormat="1" ht="44.25" customHeight="1">
      <c r="B750" s="39"/>
      <c r="C750" s="191" t="s">
        <v>1230</v>
      </c>
      <c r="D750" s="191" t="s">
        <v>170</v>
      </c>
      <c r="E750" s="192" t="s">
        <v>1152</v>
      </c>
      <c r="F750" s="193" t="s">
        <v>1153</v>
      </c>
      <c r="G750" s="194" t="s">
        <v>186</v>
      </c>
      <c r="H750" s="195">
        <v>107.038</v>
      </c>
      <c r="I750" s="196"/>
      <c r="J750" s="197">
        <f>ROUND(I750*H750,2)</f>
        <v>0</v>
      </c>
      <c r="K750" s="193" t="s">
        <v>174</v>
      </c>
      <c r="L750" s="59"/>
      <c r="M750" s="198" t="s">
        <v>22</v>
      </c>
      <c r="N750" s="199" t="s">
        <v>49</v>
      </c>
      <c r="O750" s="40"/>
      <c r="P750" s="200">
        <f>O750*H750</f>
        <v>0</v>
      </c>
      <c r="Q750" s="200">
        <v>0</v>
      </c>
      <c r="R750" s="200">
        <f>Q750*H750</f>
        <v>0</v>
      </c>
      <c r="S750" s="200">
        <v>0</v>
      </c>
      <c r="T750" s="201">
        <f>S750*H750</f>
        <v>0</v>
      </c>
      <c r="AR750" s="22" t="s">
        <v>175</v>
      </c>
      <c r="AT750" s="22" t="s">
        <v>170</v>
      </c>
      <c r="AU750" s="22" t="s">
        <v>87</v>
      </c>
      <c r="AY750" s="22" t="s">
        <v>168</v>
      </c>
      <c r="BE750" s="202">
        <f>IF(N750="základní",J750,0)</f>
        <v>0</v>
      </c>
      <c r="BF750" s="202">
        <f>IF(N750="snížená",J750,0)</f>
        <v>0</v>
      </c>
      <c r="BG750" s="202">
        <f>IF(N750="zákl. přenesená",J750,0)</f>
        <v>0</v>
      </c>
      <c r="BH750" s="202">
        <f>IF(N750="sníž. přenesená",J750,0)</f>
        <v>0</v>
      </c>
      <c r="BI750" s="202">
        <f>IF(N750="nulová",J750,0)</f>
        <v>0</v>
      </c>
      <c r="BJ750" s="22" t="s">
        <v>24</v>
      </c>
      <c r="BK750" s="202">
        <f>ROUND(I750*H750,2)</f>
        <v>0</v>
      </c>
      <c r="BL750" s="22" t="s">
        <v>175</v>
      </c>
      <c r="BM750" s="22" t="s">
        <v>1231</v>
      </c>
    </row>
    <row r="751" spans="2:65" s="12" customFormat="1" ht="13.5">
      <c r="B751" s="215"/>
      <c r="C751" s="216"/>
      <c r="D751" s="205" t="s">
        <v>177</v>
      </c>
      <c r="E751" s="227" t="s">
        <v>22</v>
      </c>
      <c r="F751" s="228" t="s">
        <v>1232</v>
      </c>
      <c r="G751" s="216"/>
      <c r="H751" s="229">
        <v>98.662999999999997</v>
      </c>
      <c r="I751" s="221"/>
      <c r="J751" s="216"/>
      <c r="K751" s="216"/>
      <c r="L751" s="222"/>
      <c r="M751" s="223"/>
      <c r="N751" s="224"/>
      <c r="O751" s="224"/>
      <c r="P751" s="224"/>
      <c r="Q751" s="224"/>
      <c r="R751" s="224"/>
      <c r="S751" s="224"/>
      <c r="T751" s="225"/>
      <c r="AT751" s="226" t="s">
        <v>177</v>
      </c>
      <c r="AU751" s="226" t="s">
        <v>87</v>
      </c>
      <c r="AV751" s="12" t="s">
        <v>87</v>
      </c>
      <c r="AW751" s="12" t="s">
        <v>41</v>
      </c>
      <c r="AX751" s="12" t="s">
        <v>78</v>
      </c>
      <c r="AY751" s="226" t="s">
        <v>168</v>
      </c>
    </row>
    <row r="752" spans="2:65" s="12" customFormat="1" ht="13.5">
      <c r="B752" s="215"/>
      <c r="C752" s="216"/>
      <c r="D752" s="217" t="s">
        <v>177</v>
      </c>
      <c r="E752" s="218" t="s">
        <v>22</v>
      </c>
      <c r="F752" s="219" t="s">
        <v>1233</v>
      </c>
      <c r="G752" s="216"/>
      <c r="H752" s="220">
        <v>8.375</v>
      </c>
      <c r="I752" s="221"/>
      <c r="J752" s="216"/>
      <c r="K752" s="216"/>
      <c r="L752" s="222"/>
      <c r="M752" s="223"/>
      <c r="N752" s="224"/>
      <c r="O752" s="224"/>
      <c r="P752" s="224"/>
      <c r="Q752" s="224"/>
      <c r="R752" s="224"/>
      <c r="S752" s="224"/>
      <c r="T752" s="225"/>
      <c r="AT752" s="226" t="s">
        <v>177</v>
      </c>
      <c r="AU752" s="226" t="s">
        <v>87</v>
      </c>
      <c r="AV752" s="12" t="s">
        <v>87</v>
      </c>
      <c r="AW752" s="12" t="s">
        <v>41</v>
      </c>
      <c r="AX752" s="12" t="s">
        <v>78</v>
      </c>
      <c r="AY752" s="226" t="s">
        <v>168</v>
      </c>
    </row>
    <row r="753" spans="2:65" s="1" customFormat="1" ht="44.25" customHeight="1">
      <c r="B753" s="39"/>
      <c r="C753" s="191" t="s">
        <v>1234</v>
      </c>
      <c r="D753" s="191" t="s">
        <v>170</v>
      </c>
      <c r="E753" s="192" t="s">
        <v>1235</v>
      </c>
      <c r="F753" s="193" t="s">
        <v>1236</v>
      </c>
      <c r="G753" s="194" t="s">
        <v>186</v>
      </c>
      <c r="H753" s="195">
        <v>42.823</v>
      </c>
      <c r="I753" s="196"/>
      <c r="J753" s="197">
        <f>ROUND(I753*H753,2)</f>
        <v>0</v>
      </c>
      <c r="K753" s="193" t="s">
        <v>174</v>
      </c>
      <c r="L753" s="59"/>
      <c r="M753" s="198" t="s">
        <v>22</v>
      </c>
      <c r="N753" s="199" t="s">
        <v>49</v>
      </c>
      <c r="O753" s="40"/>
      <c r="P753" s="200">
        <f>O753*H753</f>
        <v>0</v>
      </c>
      <c r="Q753" s="200">
        <v>0</v>
      </c>
      <c r="R753" s="200">
        <f>Q753*H753</f>
        <v>0</v>
      </c>
      <c r="S753" s="200">
        <v>0</v>
      </c>
      <c r="T753" s="201">
        <f>S753*H753</f>
        <v>0</v>
      </c>
      <c r="AR753" s="22" t="s">
        <v>175</v>
      </c>
      <c r="AT753" s="22" t="s">
        <v>170</v>
      </c>
      <c r="AU753" s="22" t="s">
        <v>87</v>
      </c>
      <c r="AY753" s="22" t="s">
        <v>168</v>
      </c>
      <c r="BE753" s="202">
        <f>IF(N753="základní",J753,0)</f>
        <v>0</v>
      </c>
      <c r="BF753" s="202">
        <f>IF(N753="snížená",J753,0)</f>
        <v>0</v>
      </c>
      <c r="BG753" s="202">
        <f>IF(N753="zákl. přenesená",J753,0)</f>
        <v>0</v>
      </c>
      <c r="BH753" s="202">
        <f>IF(N753="sníž. přenesená",J753,0)</f>
        <v>0</v>
      </c>
      <c r="BI753" s="202">
        <f>IF(N753="nulová",J753,0)</f>
        <v>0</v>
      </c>
      <c r="BJ753" s="22" t="s">
        <v>24</v>
      </c>
      <c r="BK753" s="202">
        <f>ROUND(I753*H753,2)</f>
        <v>0</v>
      </c>
      <c r="BL753" s="22" t="s">
        <v>175</v>
      </c>
      <c r="BM753" s="22" t="s">
        <v>1237</v>
      </c>
    </row>
    <row r="754" spans="2:65" s="12" customFormat="1" ht="13.5">
      <c r="B754" s="215"/>
      <c r="C754" s="216"/>
      <c r="D754" s="217" t="s">
        <v>177</v>
      </c>
      <c r="E754" s="218" t="s">
        <v>22</v>
      </c>
      <c r="F754" s="219" t="s">
        <v>1238</v>
      </c>
      <c r="G754" s="216"/>
      <c r="H754" s="220">
        <v>42.823</v>
      </c>
      <c r="I754" s="221"/>
      <c r="J754" s="216"/>
      <c r="K754" s="216"/>
      <c r="L754" s="222"/>
      <c r="M754" s="223"/>
      <c r="N754" s="224"/>
      <c r="O754" s="224"/>
      <c r="P754" s="224"/>
      <c r="Q754" s="224"/>
      <c r="R754" s="224"/>
      <c r="S754" s="224"/>
      <c r="T754" s="225"/>
      <c r="AT754" s="226" t="s">
        <v>177</v>
      </c>
      <c r="AU754" s="226" t="s">
        <v>87</v>
      </c>
      <c r="AV754" s="12" t="s">
        <v>87</v>
      </c>
      <c r="AW754" s="12" t="s">
        <v>41</v>
      </c>
      <c r="AX754" s="12" t="s">
        <v>78</v>
      </c>
      <c r="AY754" s="226" t="s">
        <v>168</v>
      </c>
    </row>
    <row r="755" spans="2:65" s="1" customFormat="1" ht="22.5" customHeight="1">
      <c r="B755" s="39"/>
      <c r="C755" s="191" t="s">
        <v>1239</v>
      </c>
      <c r="D755" s="191" t="s">
        <v>170</v>
      </c>
      <c r="E755" s="192" t="s">
        <v>1240</v>
      </c>
      <c r="F755" s="193" t="s">
        <v>1241</v>
      </c>
      <c r="G755" s="194" t="s">
        <v>186</v>
      </c>
      <c r="H755" s="195">
        <v>42.5</v>
      </c>
      <c r="I755" s="196"/>
      <c r="J755" s="197">
        <f>ROUND(I755*H755,2)</f>
        <v>0</v>
      </c>
      <c r="K755" s="193" t="s">
        <v>174</v>
      </c>
      <c r="L755" s="59"/>
      <c r="M755" s="198" t="s">
        <v>22</v>
      </c>
      <c r="N755" s="199" t="s">
        <v>49</v>
      </c>
      <c r="O755" s="40"/>
      <c r="P755" s="200">
        <f>O755*H755</f>
        <v>0</v>
      </c>
      <c r="Q755" s="200">
        <v>0</v>
      </c>
      <c r="R755" s="200">
        <f>Q755*H755</f>
        <v>0</v>
      </c>
      <c r="S755" s="200">
        <v>0</v>
      </c>
      <c r="T755" s="201">
        <f>S755*H755</f>
        <v>0</v>
      </c>
      <c r="AR755" s="22" t="s">
        <v>175</v>
      </c>
      <c r="AT755" s="22" t="s">
        <v>170</v>
      </c>
      <c r="AU755" s="22" t="s">
        <v>87</v>
      </c>
      <c r="AY755" s="22" t="s">
        <v>168</v>
      </c>
      <c r="BE755" s="202">
        <f>IF(N755="základní",J755,0)</f>
        <v>0</v>
      </c>
      <c r="BF755" s="202">
        <f>IF(N755="snížená",J755,0)</f>
        <v>0</v>
      </c>
      <c r="BG755" s="202">
        <f>IF(N755="zákl. přenesená",J755,0)</f>
        <v>0</v>
      </c>
      <c r="BH755" s="202">
        <f>IF(N755="sníž. přenesená",J755,0)</f>
        <v>0</v>
      </c>
      <c r="BI755" s="202">
        <f>IF(N755="nulová",J755,0)</f>
        <v>0</v>
      </c>
      <c r="BJ755" s="22" t="s">
        <v>24</v>
      </c>
      <c r="BK755" s="202">
        <f>ROUND(I755*H755,2)</f>
        <v>0</v>
      </c>
      <c r="BL755" s="22" t="s">
        <v>175</v>
      </c>
      <c r="BM755" s="22" t="s">
        <v>1242</v>
      </c>
    </row>
    <row r="756" spans="2:65" s="12" customFormat="1" ht="13.5">
      <c r="B756" s="215"/>
      <c r="C756" s="216"/>
      <c r="D756" s="217" t="s">
        <v>177</v>
      </c>
      <c r="E756" s="218" t="s">
        <v>22</v>
      </c>
      <c r="F756" s="219" t="s">
        <v>1243</v>
      </c>
      <c r="G756" s="216"/>
      <c r="H756" s="220">
        <v>42.5</v>
      </c>
      <c r="I756" s="221"/>
      <c r="J756" s="216"/>
      <c r="K756" s="216"/>
      <c r="L756" s="222"/>
      <c r="M756" s="223"/>
      <c r="N756" s="224"/>
      <c r="O756" s="224"/>
      <c r="P756" s="224"/>
      <c r="Q756" s="224"/>
      <c r="R756" s="224"/>
      <c r="S756" s="224"/>
      <c r="T756" s="225"/>
      <c r="AT756" s="226" t="s">
        <v>177</v>
      </c>
      <c r="AU756" s="226" t="s">
        <v>87</v>
      </c>
      <c r="AV756" s="12" t="s">
        <v>87</v>
      </c>
      <c r="AW756" s="12" t="s">
        <v>41</v>
      </c>
      <c r="AX756" s="12" t="s">
        <v>78</v>
      </c>
      <c r="AY756" s="226" t="s">
        <v>168</v>
      </c>
    </row>
    <row r="757" spans="2:65" s="1" customFormat="1" ht="44.25" customHeight="1">
      <c r="B757" s="39"/>
      <c r="C757" s="191" t="s">
        <v>1244</v>
      </c>
      <c r="D757" s="191" t="s">
        <v>170</v>
      </c>
      <c r="E757" s="192" t="s">
        <v>1171</v>
      </c>
      <c r="F757" s="193" t="s">
        <v>1172</v>
      </c>
      <c r="G757" s="194" t="s">
        <v>186</v>
      </c>
      <c r="H757" s="195">
        <v>42.5</v>
      </c>
      <c r="I757" s="196"/>
      <c r="J757" s="197">
        <f>ROUND(I757*H757,2)</f>
        <v>0</v>
      </c>
      <c r="K757" s="193" t="s">
        <v>174</v>
      </c>
      <c r="L757" s="59"/>
      <c r="M757" s="198" t="s">
        <v>22</v>
      </c>
      <c r="N757" s="199" t="s">
        <v>49</v>
      </c>
      <c r="O757" s="40"/>
      <c r="P757" s="200">
        <f>O757*H757</f>
        <v>0</v>
      </c>
      <c r="Q757" s="200">
        <v>0</v>
      </c>
      <c r="R757" s="200">
        <f>Q757*H757</f>
        <v>0</v>
      </c>
      <c r="S757" s="200">
        <v>0</v>
      </c>
      <c r="T757" s="201">
        <f>S757*H757</f>
        <v>0</v>
      </c>
      <c r="AR757" s="22" t="s">
        <v>175</v>
      </c>
      <c r="AT757" s="22" t="s">
        <v>170</v>
      </c>
      <c r="AU757" s="22" t="s">
        <v>87</v>
      </c>
      <c r="AY757" s="22" t="s">
        <v>168</v>
      </c>
      <c r="BE757" s="202">
        <f>IF(N757="základní",J757,0)</f>
        <v>0</v>
      </c>
      <c r="BF757" s="202">
        <f>IF(N757="snížená",J757,0)</f>
        <v>0</v>
      </c>
      <c r="BG757" s="202">
        <f>IF(N757="zákl. přenesená",J757,0)</f>
        <v>0</v>
      </c>
      <c r="BH757" s="202">
        <f>IF(N757="sníž. přenesená",J757,0)</f>
        <v>0</v>
      </c>
      <c r="BI757" s="202">
        <f>IF(N757="nulová",J757,0)</f>
        <v>0</v>
      </c>
      <c r="BJ757" s="22" t="s">
        <v>24</v>
      </c>
      <c r="BK757" s="202">
        <f>ROUND(I757*H757,2)</f>
        <v>0</v>
      </c>
      <c r="BL757" s="22" t="s">
        <v>175</v>
      </c>
      <c r="BM757" s="22" t="s">
        <v>1245</v>
      </c>
    </row>
    <row r="758" spans="2:65" s="12" customFormat="1" ht="13.5">
      <c r="B758" s="215"/>
      <c r="C758" s="216"/>
      <c r="D758" s="217" t="s">
        <v>177</v>
      </c>
      <c r="E758" s="218" t="s">
        <v>22</v>
      </c>
      <c r="F758" s="219" t="s">
        <v>1243</v>
      </c>
      <c r="G758" s="216"/>
      <c r="H758" s="220">
        <v>42.5</v>
      </c>
      <c r="I758" s="221"/>
      <c r="J758" s="216"/>
      <c r="K758" s="216"/>
      <c r="L758" s="222"/>
      <c r="M758" s="223"/>
      <c r="N758" s="224"/>
      <c r="O758" s="224"/>
      <c r="P758" s="224"/>
      <c r="Q758" s="224"/>
      <c r="R758" s="224"/>
      <c r="S758" s="224"/>
      <c r="T758" s="225"/>
      <c r="AT758" s="226" t="s">
        <v>177</v>
      </c>
      <c r="AU758" s="226" t="s">
        <v>87</v>
      </c>
      <c r="AV758" s="12" t="s">
        <v>87</v>
      </c>
      <c r="AW758" s="12" t="s">
        <v>41</v>
      </c>
      <c r="AX758" s="12" t="s">
        <v>78</v>
      </c>
      <c r="AY758" s="226" t="s">
        <v>168</v>
      </c>
    </row>
    <row r="759" spans="2:65" s="1" customFormat="1" ht="22.5" customHeight="1">
      <c r="B759" s="39"/>
      <c r="C759" s="230" t="s">
        <v>1246</v>
      </c>
      <c r="D759" s="230" t="s">
        <v>234</v>
      </c>
      <c r="E759" s="231" t="s">
        <v>1247</v>
      </c>
      <c r="F759" s="232" t="s">
        <v>1248</v>
      </c>
      <c r="G759" s="233" t="s">
        <v>218</v>
      </c>
      <c r="H759" s="234">
        <v>85</v>
      </c>
      <c r="I759" s="235"/>
      <c r="J759" s="236">
        <f>ROUND(I759*H759,2)</f>
        <v>0</v>
      </c>
      <c r="K759" s="232" t="s">
        <v>174</v>
      </c>
      <c r="L759" s="237"/>
      <c r="M759" s="238" t="s">
        <v>22</v>
      </c>
      <c r="N759" s="239" t="s">
        <v>49</v>
      </c>
      <c r="O759" s="40"/>
      <c r="P759" s="200">
        <f>O759*H759</f>
        <v>0</v>
      </c>
      <c r="Q759" s="200">
        <v>1</v>
      </c>
      <c r="R759" s="200">
        <f>Q759*H759</f>
        <v>85</v>
      </c>
      <c r="S759" s="200">
        <v>0</v>
      </c>
      <c r="T759" s="201">
        <f>S759*H759</f>
        <v>0</v>
      </c>
      <c r="AR759" s="22" t="s">
        <v>208</v>
      </c>
      <c r="AT759" s="22" t="s">
        <v>234</v>
      </c>
      <c r="AU759" s="22" t="s">
        <v>87</v>
      </c>
      <c r="AY759" s="22" t="s">
        <v>168</v>
      </c>
      <c r="BE759" s="202">
        <f>IF(N759="základní",J759,0)</f>
        <v>0</v>
      </c>
      <c r="BF759" s="202">
        <f>IF(N759="snížená",J759,0)</f>
        <v>0</v>
      </c>
      <c r="BG759" s="202">
        <f>IF(N759="zákl. přenesená",J759,0)</f>
        <v>0</v>
      </c>
      <c r="BH759" s="202">
        <f>IF(N759="sníž. přenesená",J759,0)</f>
        <v>0</v>
      </c>
      <c r="BI759" s="202">
        <f>IF(N759="nulová",J759,0)</f>
        <v>0</v>
      </c>
      <c r="BJ759" s="22" t="s">
        <v>24</v>
      </c>
      <c r="BK759" s="202">
        <f>ROUND(I759*H759,2)</f>
        <v>0</v>
      </c>
      <c r="BL759" s="22" t="s">
        <v>175</v>
      </c>
      <c r="BM759" s="22" t="s">
        <v>1249</v>
      </c>
    </row>
    <row r="760" spans="2:65" s="12" customFormat="1" ht="13.5">
      <c r="B760" s="215"/>
      <c r="C760" s="216"/>
      <c r="D760" s="217" t="s">
        <v>177</v>
      </c>
      <c r="E760" s="216"/>
      <c r="F760" s="219" t="s">
        <v>1250</v>
      </c>
      <c r="G760" s="216"/>
      <c r="H760" s="220">
        <v>85</v>
      </c>
      <c r="I760" s="221"/>
      <c r="J760" s="216"/>
      <c r="K760" s="216"/>
      <c r="L760" s="222"/>
      <c r="M760" s="223"/>
      <c r="N760" s="224"/>
      <c r="O760" s="224"/>
      <c r="P760" s="224"/>
      <c r="Q760" s="224"/>
      <c r="R760" s="224"/>
      <c r="S760" s="224"/>
      <c r="T760" s="225"/>
      <c r="AT760" s="226" t="s">
        <v>177</v>
      </c>
      <c r="AU760" s="226" t="s">
        <v>87</v>
      </c>
      <c r="AV760" s="12" t="s">
        <v>87</v>
      </c>
      <c r="AW760" s="12" t="s">
        <v>6</v>
      </c>
      <c r="AX760" s="12" t="s">
        <v>24</v>
      </c>
      <c r="AY760" s="226" t="s">
        <v>168</v>
      </c>
    </row>
    <row r="761" spans="2:65" s="1" customFormat="1" ht="44.25" customHeight="1">
      <c r="B761" s="39"/>
      <c r="C761" s="191" t="s">
        <v>1251</v>
      </c>
      <c r="D761" s="191" t="s">
        <v>170</v>
      </c>
      <c r="E761" s="192" t="s">
        <v>203</v>
      </c>
      <c r="F761" s="193" t="s">
        <v>204</v>
      </c>
      <c r="G761" s="194" t="s">
        <v>186</v>
      </c>
      <c r="H761" s="195">
        <v>360.54599999999999</v>
      </c>
      <c r="I761" s="196"/>
      <c r="J761" s="197">
        <f>ROUND(I761*H761,2)</f>
        <v>0</v>
      </c>
      <c r="K761" s="193" t="s">
        <v>174</v>
      </c>
      <c r="L761" s="59"/>
      <c r="M761" s="198" t="s">
        <v>22</v>
      </c>
      <c r="N761" s="199" t="s">
        <v>49</v>
      </c>
      <c r="O761" s="40"/>
      <c r="P761" s="200">
        <f>O761*H761</f>
        <v>0</v>
      </c>
      <c r="Q761" s="200">
        <v>0</v>
      </c>
      <c r="R761" s="200">
        <f>Q761*H761</f>
        <v>0</v>
      </c>
      <c r="S761" s="200">
        <v>0</v>
      </c>
      <c r="T761" s="201">
        <f>S761*H761</f>
        <v>0</v>
      </c>
      <c r="AR761" s="22" t="s">
        <v>175</v>
      </c>
      <c r="AT761" s="22" t="s">
        <v>170</v>
      </c>
      <c r="AU761" s="22" t="s">
        <v>87</v>
      </c>
      <c r="AY761" s="22" t="s">
        <v>168</v>
      </c>
      <c r="BE761" s="202">
        <f>IF(N761="základní",J761,0)</f>
        <v>0</v>
      </c>
      <c r="BF761" s="202">
        <f>IF(N761="snížená",J761,0)</f>
        <v>0</v>
      </c>
      <c r="BG761" s="202">
        <f>IF(N761="zákl. přenesená",J761,0)</f>
        <v>0</v>
      </c>
      <c r="BH761" s="202">
        <f>IF(N761="sníž. přenesená",J761,0)</f>
        <v>0</v>
      </c>
      <c r="BI761" s="202">
        <f>IF(N761="nulová",J761,0)</f>
        <v>0</v>
      </c>
      <c r="BJ761" s="22" t="s">
        <v>24</v>
      </c>
      <c r="BK761" s="202">
        <f>ROUND(I761*H761,2)</f>
        <v>0</v>
      </c>
      <c r="BL761" s="22" t="s">
        <v>175</v>
      </c>
      <c r="BM761" s="22" t="s">
        <v>1252</v>
      </c>
    </row>
    <row r="762" spans="2:65" s="11" customFormat="1" ht="13.5">
      <c r="B762" s="203"/>
      <c r="C762" s="204"/>
      <c r="D762" s="205" t="s">
        <v>177</v>
      </c>
      <c r="E762" s="206" t="s">
        <v>22</v>
      </c>
      <c r="F762" s="207" t="s">
        <v>1157</v>
      </c>
      <c r="G762" s="204"/>
      <c r="H762" s="208" t="s">
        <v>22</v>
      </c>
      <c r="I762" s="209"/>
      <c r="J762" s="204"/>
      <c r="K762" s="204"/>
      <c r="L762" s="210"/>
      <c r="M762" s="211"/>
      <c r="N762" s="212"/>
      <c r="O762" s="212"/>
      <c r="P762" s="212"/>
      <c r="Q762" s="212"/>
      <c r="R762" s="212"/>
      <c r="S762" s="212"/>
      <c r="T762" s="213"/>
      <c r="AT762" s="214" t="s">
        <v>177</v>
      </c>
      <c r="AU762" s="214" t="s">
        <v>87</v>
      </c>
      <c r="AV762" s="11" t="s">
        <v>24</v>
      </c>
      <c r="AW762" s="11" t="s">
        <v>41</v>
      </c>
      <c r="AX762" s="11" t="s">
        <v>78</v>
      </c>
      <c r="AY762" s="214" t="s">
        <v>168</v>
      </c>
    </row>
    <row r="763" spans="2:65" s="12" customFormat="1" ht="13.5">
      <c r="B763" s="215"/>
      <c r="C763" s="216"/>
      <c r="D763" s="217" t="s">
        <v>177</v>
      </c>
      <c r="E763" s="218" t="s">
        <v>22</v>
      </c>
      <c r="F763" s="219" t="s">
        <v>1253</v>
      </c>
      <c r="G763" s="216"/>
      <c r="H763" s="220">
        <v>360.54599999999999</v>
      </c>
      <c r="I763" s="221"/>
      <c r="J763" s="216"/>
      <c r="K763" s="216"/>
      <c r="L763" s="222"/>
      <c r="M763" s="223"/>
      <c r="N763" s="224"/>
      <c r="O763" s="224"/>
      <c r="P763" s="224"/>
      <c r="Q763" s="224"/>
      <c r="R763" s="224"/>
      <c r="S763" s="224"/>
      <c r="T763" s="225"/>
      <c r="AT763" s="226" t="s">
        <v>177</v>
      </c>
      <c r="AU763" s="226" t="s">
        <v>87</v>
      </c>
      <c r="AV763" s="12" t="s">
        <v>87</v>
      </c>
      <c r="AW763" s="12" t="s">
        <v>41</v>
      </c>
      <c r="AX763" s="12" t="s">
        <v>78</v>
      </c>
      <c r="AY763" s="226" t="s">
        <v>168</v>
      </c>
    </row>
    <row r="764" spans="2:65" s="1" customFormat="1" ht="44.25" customHeight="1">
      <c r="B764" s="39"/>
      <c r="C764" s="191" t="s">
        <v>1254</v>
      </c>
      <c r="D764" s="191" t="s">
        <v>170</v>
      </c>
      <c r="E764" s="192" t="s">
        <v>209</v>
      </c>
      <c r="F764" s="193" t="s">
        <v>210</v>
      </c>
      <c r="G764" s="194" t="s">
        <v>186</v>
      </c>
      <c r="H764" s="195">
        <v>85</v>
      </c>
      <c r="I764" s="196"/>
      <c r="J764" s="197">
        <f>ROUND(I764*H764,2)</f>
        <v>0</v>
      </c>
      <c r="K764" s="193" t="s">
        <v>174</v>
      </c>
      <c r="L764" s="59"/>
      <c r="M764" s="198" t="s">
        <v>22</v>
      </c>
      <c r="N764" s="199" t="s">
        <v>49</v>
      </c>
      <c r="O764" s="40"/>
      <c r="P764" s="200">
        <f>O764*H764</f>
        <v>0</v>
      </c>
      <c r="Q764" s="200">
        <v>0</v>
      </c>
      <c r="R764" s="200">
        <f>Q764*H764</f>
        <v>0</v>
      </c>
      <c r="S764" s="200">
        <v>0</v>
      </c>
      <c r="T764" s="201">
        <f>S764*H764</f>
        <v>0</v>
      </c>
      <c r="AR764" s="22" t="s">
        <v>175</v>
      </c>
      <c r="AT764" s="22" t="s">
        <v>170</v>
      </c>
      <c r="AU764" s="22" t="s">
        <v>87</v>
      </c>
      <c r="AY764" s="22" t="s">
        <v>168</v>
      </c>
      <c r="BE764" s="202">
        <f>IF(N764="základní",J764,0)</f>
        <v>0</v>
      </c>
      <c r="BF764" s="202">
        <f>IF(N764="snížená",J764,0)</f>
        <v>0</v>
      </c>
      <c r="BG764" s="202">
        <f>IF(N764="zákl. přenesená",J764,0)</f>
        <v>0</v>
      </c>
      <c r="BH764" s="202">
        <f>IF(N764="sníž. přenesená",J764,0)</f>
        <v>0</v>
      </c>
      <c r="BI764" s="202">
        <f>IF(N764="nulová",J764,0)</f>
        <v>0</v>
      </c>
      <c r="BJ764" s="22" t="s">
        <v>24</v>
      </c>
      <c r="BK764" s="202">
        <f>ROUND(I764*H764,2)</f>
        <v>0</v>
      </c>
      <c r="BL764" s="22" t="s">
        <v>175</v>
      </c>
      <c r="BM764" s="22" t="s">
        <v>1255</v>
      </c>
    </row>
    <row r="765" spans="2:65" s="1" customFormat="1" ht="22.5" customHeight="1">
      <c r="B765" s="39"/>
      <c r="C765" s="191" t="s">
        <v>1256</v>
      </c>
      <c r="D765" s="191" t="s">
        <v>170</v>
      </c>
      <c r="E765" s="192" t="s">
        <v>213</v>
      </c>
      <c r="F765" s="193" t="s">
        <v>214</v>
      </c>
      <c r="G765" s="194" t="s">
        <v>186</v>
      </c>
      <c r="H765" s="195">
        <v>265.27300000000002</v>
      </c>
      <c r="I765" s="196"/>
      <c r="J765" s="197">
        <f>ROUND(I765*H765,2)</f>
        <v>0</v>
      </c>
      <c r="K765" s="193" t="s">
        <v>174</v>
      </c>
      <c r="L765" s="59"/>
      <c r="M765" s="198" t="s">
        <v>22</v>
      </c>
      <c r="N765" s="199" t="s">
        <v>49</v>
      </c>
      <c r="O765" s="40"/>
      <c r="P765" s="200">
        <f>O765*H765</f>
        <v>0</v>
      </c>
      <c r="Q765" s="200">
        <v>0</v>
      </c>
      <c r="R765" s="200">
        <f>Q765*H765</f>
        <v>0</v>
      </c>
      <c r="S765" s="200">
        <v>0</v>
      </c>
      <c r="T765" s="201">
        <f>S765*H765</f>
        <v>0</v>
      </c>
      <c r="AR765" s="22" t="s">
        <v>175</v>
      </c>
      <c r="AT765" s="22" t="s">
        <v>170</v>
      </c>
      <c r="AU765" s="22" t="s">
        <v>87</v>
      </c>
      <c r="AY765" s="22" t="s">
        <v>168</v>
      </c>
      <c r="BE765" s="202">
        <f>IF(N765="základní",J765,0)</f>
        <v>0</v>
      </c>
      <c r="BF765" s="202">
        <f>IF(N765="snížená",J765,0)</f>
        <v>0</v>
      </c>
      <c r="BG765" s="202">
        <f>IF(N765="zákl. přenesená",J765,0)</f>
        <v>0</v>
      </c>
      <c r="BH765" s="202">
        <f>IF(N765="sníž. přenesená",J765,0)</f>
        <v>0</v>
      </c>
      <c r="BI765" s="202">
        <f>IF(N765="nulová",J765,0)</f>
        <v>0</v>
      </c>
      <c r="BJ765" s="22" t="s">
        <v>24</v>
      </c>
      <c r="BK765" s="202">
        <f>ROUND(I765*H765,2)</f>
        <v>0</v>
      </c>
      <c r="BL765" s="22" t="s">
        <v>175</v>
      </c>
      <c r="BM765" s="22" t="s">
        <v>1257</v>
      </c>
    </row>
    <row r="766" spans="2:65" s="1" customFormat="1" ht="22.5" customHeight="1">
      <c r="B766" s="39"/>
      <c r="C766" s="191" t="s">
        <v>1258</v>
      </c>
      <c r="D766" s="191" t="s">
        <v>170</v>
      </c>
      <c r="E766" s="192" t="s">
        <v>216</v>
      </c>
      <c r="F766" s="193" t="s">
        <v>217</v>
      </c>
      <c r="G766" s="194" t="s">
        <v>218</v>
      </c>
      <c r="H766" s="195">
        <v>153</v>
      </c>
      <c r="I766" s="196"/>
      <c r="J766" s="197">
        <f>ROUND(I766*H766,2)</f>
        <v>0</v>
      </c>
      <c r="K766" s="193" t="s">
        <v>174</v>
      </c>
      <c r="L766" s="59"/>
      <c r="M766" s="198" t="s">
        <v>22</v>
      </c>
      <c r="N766" s="199" t="s">
        <v>49</v>
      </c>
      <c r="O766" s="40"/>
      <c r="P766" s="200">
        <f>O766*H766</f>
        <v>0</v>
      </c>
      <c r="Q766" s="200">
        <v>0</v>
      </c>
      <c r="R766" s="200">
        <f>Q766*H766</f>
        <v>0</v>
      </c>
      <c r="S766" s="200">
        <v>0</v>
      </c>
      <c r="T766" s="201">
        <f>S766*H766</f>
        <v>0</v>
      </c>
      <c r="AR766" s="22" t="s">
        <v>175</v>
      </c>
      <c r="AT766" s="22" t="s">
        <v>170</v>
      </c>
      <c r="AU766" s="22" t="s">
        <v>87</v>
      </c>
      <c r="AY766" s="22" t="s">
        <v>168</v>
      </c>
      <c r="BE766" s="202">
        <f>IF(N766="základní",J766,0)</f>
        <v>0</v>
      </c>
      <c r="BF766" s="202">
        <f>IF(N766="snížená",J766,0)</f>
        <v>0</v>
      </c>
      <c r="BG766" s="202">
        <f>IF(N766="zákl. přenesená",J766,0)</f>
        <v>0</v>
      </c>
      <c r="BH766" s="202">
        <f>IF(N766="sníž. přenesená",J766,0)</f>
        <v>0</v>
      </c>
      <c r="BI766" s="202">
        <f>IF(N766="nulová",J766,0)</f>
        <v>0</v>
      </c>
      <c r="BJ766" s="22" t="s">
        <v>24</v>
      </c>
      <c r="BK766" s="202">
        <f>ROUND(I766*H766,2)</f>
        <v>0</v>
      </c>
      <c r="BL766" s="22" t="s">
        <v>175</v>
      </c>
      <c r="BM766" s="22" t="s">
        <v>1259</v>
      </c>
    </row>
    <row r="767" spans="2:65" s="12" customFormat="1" ht="13.5">
      <c r="B767" s="215"/>
      <c r="C767" s="216"/>
      <c r="D767" s="217" t="s">
        <v>177</v>
      </c>
      <c r="E767" s="216"/>
      <c r="F767" s="219" t="s">
        <v>1260</v>
      </c>
      <c r="G767" s="216"/>
      <c r="H767" s="220">
        <v>153</v>
      </c>
      <c r="I767" s="221"/>
      <c r="J767" s="216"/>
      <c r="K767" s="216"/>
      <c r="L767" s="222"/>
      <c r="M767" s="223"/>
      <c r="N767" s="224"/>
      <c r="O767" s="224"/>
      <c r="P767" s="224"/>
      <c r="Q767" s="224"/>
      <c r="R767" s="224"/>
      <c r="S767" s="224"/>
      <c r="T767" s="225"/>
      <c r="AT767" s="226" t="s">
        <v>177</v>
      </c>
      <c r="AU767" s="226" t="s">
        <v>87</v>
      </c>
      <c r="AV767" s="12" t="s">
        <v>87</v>
      </c>
      <c r="AW767" s="12" t="s">
        <v>6</v>
      </c>
      <c r="AX767" s="12" t="s">
        <v>24</v>
      </c>
      <c r="AY767" s="226" t="s">
        <v>168</v>
      </c>
    </row>
    <row r="768" spans="2:65" s="1" customFormat="1" ht="31.5" customHeight="1">
      <c r="B768" s="39"/>
      <c r="C768" s="191" t="s">
        <v>1261</v>
      </c>
      <c r="D768" s="191" t="s">
        <v>170</v>
      </c>
      <c r="E768" s="192" t="s">
        <v>222</v>
      </c>
      <c r="F768" s="193" t="s">
        <v>223</v>
      </c>
      <c r="G768" s="194" t="s">
        <v>186</v>
      </c>
      <c r="H768" s="195">
        <v>180.273</v>
      </c>
      <c r="I768" s="196"/>
      <c r="J768" s="197">
        <f>ROUND(I768*H768,2)</f>
        <v>0</v>
      </c>
      <c r="K768" s="193" t="s">
        <v>174</v>
      </c>
      <c r="L768" s="59"/>
      <c r="M768" s="198" t="s">
        <v>22</v>
      </c>
      <c r="N768" s="199" t="s">
        <v>49</v>
      </c>
      <c r="O768" s="40"/>
      <c r="P768" s="200">
        <f>O768*H768</f>
        <v>0</v>
      </c>
      <c r="Q768" s="200">
        <v>0</v>
      </c>
      <c r="R768" s="200">
        <f>Q768*H768</f>
        <v>0</v>
      </c>
      <c r="S768" s="200">
        <v>0</v>
      </c>
      <c r="T768" s="201">
        <f>S768*H768</f>
        <v>0</v>
      </c>
      <c r="AR768" s="22" t="s">
        <v>175</v>
      </c>
      <c r="AT768" s="22" t="s">
        <v>170</v>
      </c>
      <c r="AU768" s="22" t="s">
        <v>87</v>
      </c>
      <c r="AY768" s="22" t="s">
        <v>168</v>
      </c>
      <c r="BE768" s="202">
        <f>IF(N768="základní",J768,0)</f>
        <v>0</v>
      </c>
      <c r="BF768" s="202">
        <f>IF(N768="snížená",J768,0)</f>
        <v>0</v>
      </c>
      <c r="BG768" s="202">
        <f>IF(N768="zákl. přenesená",J768,0)</f>
        <v>0</v>
      </c>
      <c r="BH768" s="202">
        <f>IF(N768="sníž. přenesená",J768,0)</f>
        <v>0</v>
      </c>
      <c r="BI768" s="202">
        <f>IF(N768="nulová",J768,0)</f>
        <v>0</v>
      </c>
      <c r="BJ768" s="22" t="s">
        <v>24</v>
      </c>
      <c r="BK768" s="202">
        <f>ROUND(I768*H768,2)</f>
        <v>0</v>
      </c>
      <c r="BL768" s="22" t="s">
        <v>175</v>
      </c>
      <c r="BM768" s="22" t="s">
        <v>1262</v>
      </c>
    </row>
    <row r="769" spans="2:65" s="12" customFormat="1" ht="13.5">
      <c r="B769" s="215"/>
      <c r="C769" s="216"/>
      <c r="D769" s="217" t="s">
        <v>177</v>
      </c>
      <c r="E769" s="218" t="s">
        <v>22</v>
      </c>
      <c r="F769" s="219" t="s">
        <v>1263</v>
      </c>
      <c r="G769" s="216"/>
      <c r="H769" s="220">
        <v>180.273</v>
      </c>
      <c r="I769" s="221"/>
      <c r="J769" s="216"/>
      <c r="K769" s="216"/>
      <c r="L769" s="222"/>
      <c r="M769" s="223"/>
      <c r="N769" s="224"/>
      <c r="O769" s="224"/>
      <c r="P769" s="224"/>
      <c r="Q769" s="224"/>
      <c r="R769" s="224"/>
      <c r="S769" s="224"/>
      <c r="T769" s="225"/>
      <c r="AT769" s="226" t="s">
        <v>177</v>
      </c>
      <c r="AU769" s="226" t="s">
        <v>87</v>
      </c>
      <c r="AV769" s="12" t="s">
        <v>87</v>
      </c>
      <c r="AW769" s="12" t="s">
        <v>41</v>
      </c>
      <c r="AX769" s="12" t="s">
        <v>78</v>
      </c>
      <c r="AY769" s="226" t="s">
        <v>168</v>
      </c>
    </row>
    <row r="770" spans="2:65" s="1" customFormat="1" ht="31.5" customHeight="1">
      <c r="B770" s="39"/>
      <c r="C770" s="191" t="s">
        <v>1264</v>
      </c>
      <c r="D770" s="191" t="s">
        <v>170</v>
      </c>
      <c r="E770" s="192" t="s">
        <v>1265</v>
      </c>
      <c r="F770" s="193" t="s">
        <v>1266</v>
      </c>
      <c r="G770" s="194" t="s">
        <v>173</v>
      </c>
      <c r="H770" s="195">
        <v>340</v>
      </c>
      <c r="I770" s="196"/>
      <c r="J770" s="197">
        <f>ROUND(I770*H770,2)</f>
        <v>0</v>
      </c>
      <c r="K770" s="193" t="s">
        <v>174</v>
      </c>
      <c r="L770" s="59"/>
      <c r="M770" s="198" t="s">
        <v>22</v>
      </c>
      <c r="N770" s="199" t="s">
        <v>49</v>
      </c>
      <c r="O770" s="40"/>
      <c r="P770" s="200">
        <f>O770*H770</f>
        <v>0</v>
      </c>
      <c r="Q770" s="200">
        <v>2.2000000000000001E-4</v>
      </c>
      <c r="R770" s="200">
        <f>Q770*H770</f>
        <v>7.4800000000000005E-2</v>
      </c>
      <c r="S770" s="200">
        <v>0</v>
      </c>
      <c r="T770" s="201">
        <f>S770*H770</f>
        <v>0</v>
      </c>
      <c r="AR770" s="22" t="s">
        <v>175</v>
      </c>
      <c r="AT770" s="22" t="s">
        <v>170</v>
      </c>
      <c r="AU770" s="22" t="s">
        <v>87</v>
      </c>
      <c r="AY770" s="22" t="s">
        <v>168</v>
      </c>
      <c r="BE770" s="202">
        <f>IF(N770="základní",J770,0)</f>
        <v>0</v>
      </c>
      <c r="BF770" s="202">
        <f>IF(N770="snížená",J770,0)</f>
        <v>0</v>
      </c>
      <c r="BG770" s="202">
        <f>IF(N770="zákl. přenesená",J770,0)</f>
        <v>0</v>
      </c>
      <c r="BH770" s="202">
        <f>IF(N770="sníž. přenesená",J770,0)</f>
        <v>0</v>
      </c>
      <c r="BI770" s="202">
        <f>IF(N770="nulová",J770,0)</f>
        <v>0</v>
      </c>
      <c r="BJ770" s="22" t="s">
        <v>24</v>
      </c>
      <c r="BK770" s="202">
        <f>ROUND(I770*H770,2)</f>
        <v>0</v>
      </c>
      <c r="BL770" s="22" t="s">
        <v>175</v>
      </c>
      <c r="BM770" s="22" t="s">
        <v>1267</v>
      </c>
    </row>
    <row r="771" spans="2:65" s="12" customFormat="1" ht="13.5">
      <c r="B771" s="215"/>
      <c r="C771" s="216"/>
      <c r="D771" s="217" t="s">
        <v>177</v>
      </c>
      <c r="E771" s="218" t="s">
        <v>22</v>
      </c>
      <c r="F771" s="219" t="s">
        <v>1268</v>
      </c>
      <c r="G771" s="216"/>
      <c r="H771" s="220">
        <v>340</v>
      </c>
      <c r="I771" s="221"/>
      <c r="J771" s="216"/>
      <c r="K771" s="216"/>
      <c r="L771" s="222"/>
      <c r="M771" s="223"/>
      <c r="N771" s="224"/>
      <c r="O771" s="224"/>
      <c r="P771" s="224"/>
      <c r="Q771" s="224"/>
      <c r="R771" s="224"/>
      <c r="S771" s="224"/>
      <c r="T771" s="225"/>
      <c r="AT771" s="226" t="s">
        <v>177</v>
      </c>
      <c r="AU771" s="226" t="s">
        <v>87</v>
      </c>
      <c r="AV771" s="12" t="s">
        <v>87</v>
      </c>
      <c r="AW771" s="12" t="s">
        <v>41</v>
      </c>
      <c r="AX771" s="12" t="s">
        <v>78</v>
      </c>
      <c r="AY771" s="226" t="s">
        <v>168</v>
      </c>
    </row>
    <row r="772" spans="2:65" s="1" customFormat="1" ht="22.5" customHeight="1">
      <c r="B772" s="39"/>
      <c r="C772" s="230" t="s">
        <v>1269</v>
      </c>
      <c r="D772" s="230" t="s">
        <v>234</v>
      </c>
      <c r="E772" s="231" t="s">
        <v>1270</v>
      </c>
      <c r="F772" s="232" t="s">
        <v>1271</v>
      </c>
      <c r="G772" s="233" t="s">
        <v>173</v>
      </c>
      <c r="H772" s="234">
        <v>408</v>
      </c>
      <c r="I772" s="235"/>
      <c r="J772" s="236">
        <f>ROUND(I772*H772,2)</f>
        <v>0</v>
      </c>
      <c r="K772" s="232" t="s">
        <v>174</v>
      </c>
      <c r="L772" s="237"/>
      <c r="M772" s="238" t="s">
        <v>22</v>
      </c>
      <c r="N772" s="239" t="s">
        <v>49</v>
      </c>
      <c r="O772" s="40"/>
      <c r="P772" s="200">
        <f>O772*H772</f>
        <v>0</v>
      </c>
      <c r="Q772" s="200">
        <v>3.1E-4</v>
      </c>
      <c r="R772" s="200">
        <f>Q772*H772</f>
        <v>0.12648000000000001</v>
      </c>
      <c r="S772" s="200">
        <v>0</v>
      </c>
      <c r="T772" s="201">
        <f>S772*H772</f>
        <v>0</v>
      </c>
      <c r="AR772" s="22" t="s">
        <v>208</v>
      </c>
      <c r="AT772" s="22" t="s">
        <v>234</v>
      </c>
      <c r="AU772" s="22" t="s">
        <v>87</v>
      </c>
      <c r="AY772" s="22" t="s">
        <v>168</v>
      </c>
      <c r="BE772" s="202">
        <f>IF(N772="základní",J772,0)</f>
        <v>0</v>
      </c>
      <c r="BF772" s="202">
        <f>IF(N772="snížená",J772,0)</f>
        <v>0</v>
      </c>
      <c r="BG772" s="202">
        <f>IF(N772="zákl. přenesená",J772,0)</f>
        <v>0</v>
      </c>
      <c r="BH772" s="202">
        <f>IF(N772="sníž. přenesená",J772,0)</f>
        <v>0</v>
      </c>
      <c r="BI772" s="202">
        <f>IF(N772="nulová",J772,0)</f>
        <v>0</v>
      </c>
      <c r="BJ772" s="22" t="s">
        <v>24</v>
      </c>
      <c r="BK772" s="202">
        <f>ROUND(I772*H772,2)</f>
        <v>0</v>
      </c>
      <c r="BL772" s="22" t="s">
        <v>175</v>
      </c>
      <c r="BM772" s="22" t="s">
        <v>1272</v>
      </c>
    </row>
    <row r="773" spans="2:65" s="12" customFormat="1" ht="13.5">
      <c r="B773" s="215"/>
      <c r="C773" s="216"/>
      <c r="D773" s="217" t="s">
        <v>177</v>
      </c>
      <c r="E773" s="216"/>
      <c r="F773" s="219" t="s">
        <v>1273</v>
      </c>
      <c r="G773" s="216"/>
      <c r="H773" s="220">
        <v>408</v>
      </c>
      <c r="I773" s="221"/>
      <c r="J773" s="216"/>
      <c r="K773" s="216"/>
      <c r="L773" s="222"/>
      <c r="M773" s="223"/>
      <c r="N773" s="224"/>
      <c r="O773" s="224"/>
      <c r="P773" s="224"/>
      <c r="Q773" s="224"/>
      <c r="R773" s="224"/>
      <c r="S773" s="224"/>
      <c r="T773" s="225"/>
      <c r="AT773" s="226" t="s">
        <v>177</v>
      </c>
      <c r="AU773" s="226" t="s">
        <v>87</v>
      </c>
      <c r="AV773" s="12" t="s">
        <v>87</v>
      </c>
      <c r="AW773" s="12" t="s">
        <v>6</v>
      </c>
      <c r="AX773" s="12" t="s">
        <v>24</v>
      </c>
      <c r="AY773" s="226" t="s">
        <v>168</v>
      </c>
    </row>
    <row r="774" spans="2:65" s="1" customFormat="1" ht="31.5" customHeight="1">
      <c r="B774" s="39"/>
      <c r="C774" s="191" t="s">
        <v>1274</v>
      </c>
      <c r="D774" s="191" t="s">
        <v>170</v>
      </c>
      <c r="E774" s="192" t="s">
        <v>1275</v>
      </c>
      <c r="F774" s="193" t="s">
        <v>1276</v>
      </c>
      <c r="G774" s="194" t="s">
        <v>433</v>
      </c>
      <c r="H774" s="195">
        <v>170</v>
      </c>
      <c r="I774" s="196"/>
      <c r="J774" s="197">
        <f>ROUND(I774*H774,2)</f>
        <v>0</v>
      </c>
      <c r="K774" s="193" t="s">
        <v>174</v>
      </c>
      <c r="L774" s="59"/>
      <c r="M774" s="198" t="s">
        <v>22</v>
      </c>
      <c r="N774" s="199" t="s">
        <v>49</v>
      </c>
      <c r="O774" s="40"/>
      <c r="P774" s="200">
        <f>O774*H774</f>
        <v>0</v>
      </c>
      <c r="Q774" s="200">
        <v>0</v>
      </c>
      <c r="R774" s="200">
        <f>Q774*H774</f>
        <v>0</v>
      </c>
      <c r="S774" s="200">
        <v>0</v>
      </c>
      <c r="T774" s="201">
        <f>S774*H774</f>
        <v>0</v>
      </c>
      <c r="AR774" s="22" t="s">
        <v>175</v>
      </c>
      <c r="AT774" s="22" t="s">
        <v>170</v>
      </c>
      <c r="AU774" s="22" t="s">
        <v>87</v>
      </c>
      <c r="AY774" s="22" t="s">
        <v>168</v>
      </c>
      <c r="BE774" s="202">
        <f>IF(N774="základní",J774,0)</f>
        <v>0</v>
      </c>
      <c r="BF774" s="202">
        <f>IF(N774="snížená",J774,0)</f>
        <v>0</v>
      </c>
      <c r="BG774" s="202">
        <f>IF(N774="zákl. přenesená",J774,0)</f>
        <v>0</v>
      </c>
      <c r="BH774" s="202">
        <f>IF(N774="sníž. přenesená",J774,0)</f>
        <v>0</v>
      </c>
      <c r="BI774" s="202">
        <f>IF(N774="nulová",J774,0)</f>
        <v>0</v>
      </c>
      <c r="BJ774" s="22" t="s">
        <v>24</v>
      </c>
      <c r="BK774" s="202">
        <f>ROUND(I774*H774,2)</f>
        <v>0</v>
      </c>
      <c r="BL774" s="22" t="s">
        <v>175</v>
      </c>
      <c r="BM774" s="22" t="s">
        <v>1277</v>
      </c>
    </row>
    <row r="775" spans="2:65" s="1" customFormat="1" ht="22.5" customHeight="1">
      <c r="B775" s="39"/>
      <c r="C775" s="230" t="s">
        <v>1278</v>
      </c>
      <c r="D775" s="230" t="s">
        <v>234</v>
      </c>
      <c r="E775" s="231" t="s">
        <v>1279</v>
      </c>
      <c r="F775" s="232" t="s">
        <v>1280</v>
      </c>
      <c r="G775" s="233" t="s">
        <v>433</v>
      </c>
      <c r="H775" s="234">
        <v>173.4</v>
      </c>
      <c r="I775" s="235"/>
      <c r="J775" s="236">
        <f>ROUND(I775*H775,2)</f>
        <v>0</v>
      </c>
      <c r="K775" s="232" t="s">
        <v>174</v>
      </c>
      <c r="L775" s="237"/>
      <c r="M775" s="238" t="s">
        <v>22</v>
      </c>
      <c r="N775" s="239" t="s">
        <v>49</v>
      </c>
      <c r="O775" s="40"/>
      <c r="P775" s="200">
        <f>O775*H775</f>
        <v>0</v>
      </c>
      <c r="Q775" s="200">
        <v>1.09E-3</v>
      </c>
      <c r="R775" s="200">
        <f>Q775*H775</f>
        <v>0.18900600000000001</v>
      </c>
      <c r="S775" s="200">
        <v>0</v>
      </c>
      <c r="T775" s="201">
        <f>S775*H775</f>
        <v>0</v>
      </c>
      <c r="AR775" s="22" t="s">
        <v>208</v>
      </c>
      <c r="AT775" s="22" t="s">
        <v>234</v>
      </c>
      <c r="AU775" s="22" t="s">
        <v>87</v>
      </c>
      <c r="AY775" s="22" t="s">
        <v>168</v>
      </c>
      <c r="BE775" s="202">
        <f>IF(N775="základní",J775,0)</f>
        <v>0</v>
      </c>
      <c r="BF775" s="202">
        <f>IF(N775="snížená",J775,0)</f>
        <v>0</v>
      </c>
      <c r="BG775" s="202">
        <f>IF(N775="zákl. přenesená",J775,0)</f>
        <v>0</v>
      </c>
      <c r="BH775" s="202">
        <f>IF(N775="sníž. přenesená",J775,0)</f>
        <v>0</v>
      </c>
      <c r="BI775" s="202">
        <f>IF(N775="nulová",J775,0)</f>
        <v>0</v>
      </c>
      <c r="BJ775" s="22" t="s">
        <v>24</v>
      </c>
      <c r="BK775" s="202">
        <f>ROUND(I775*H775,2)</f>
        <v>0</v>
      </c>
      <c r="BL775" s="22" t="s">
        <v>175</v>
      </c>
      <c r="BM775" s="22" t="s">
        <v>1281</v>
      </c>
    </row>
    <row r="776" spans="2:65" s="12" customFormat="1" ht="13.5">
      <c r="B776" s="215"/>
      <c r="C776" s="216"/>
      <c r="D776" s="217" t="s">
        <v>177</v>
      </c>
      <c r="E776" s="216"/>
      <c r="F776" s="219" t="s">
        <v>1282</v>
      </c>
      <c r="G776" s="216"/>
      <c r="H776" s="220">
        <v>173.4</v>
      </c>
      <c r="I776" s="221"/>
      <c r="J776" s="216"/>
      <c r="K776" s="216"/>
      <c r="L776" s="222"/>
      <c r="M776" s="223"/>
      <c r="N776" s="224"/>
      <c r="O776" s="224"/>
      <c r="P776" s="224"/>
      <c r="Q776" s="224"/>
      <c r="R776" s="224"/>
      <c r="S776" s="224"/>
      <c r="T776" s="225"/>
      <c r="AT776" s="226" t="s">
        <v>177</v>
      </c>
      <c r="AU776" s="226" t="s">
        <v>87</v>
      </c>
      <c r="AV776" s="12" t="s">
        <v>87</v>
      </c>
      <c r="AW776" s="12" t="s">
        <v>6</v>
      </c>
      <c r="AX776" s="12" t="s">
        <v>24</v>
      </c>
      <c r="AY776" s="226" t="s">
        <v>168</v>
      </c>
    </row>
    <row r="777" spans="2:65" s="1" customFormat="1" ht="31.5" customHeight="1">
      <c r="B777" s="39"/>
      <c r="C777" s="191" t="s">
        <v>1283</v>
      </c>
      <c r="D777" s="191" t="s">
        <v>170</v>
      </c>
      <c r="E777" s="192" t="s">
        <v>1284</v>
      </c>
      <c r="F777" s="193" t="s">
        <v>1285</v>
      </c>
      <c r="G777" s="194" t="s">
        <v>276</v>
      </c>
      <c r="H777" s="195">
        <v>5</v>
      </c>
      <c r="I777" s="196"/>
      <c r="J777" s="197">
        <f t="shared" ref="J777:J782" si="10">ROUND(I777*H777,2)</f>
        <v>0</v>
      </c>
      <c r="K777" s="193" t="s">
        <v>174</v>
      </c>
      <c r="L777" s="59"/>
      <c r="M777" s="198" t="s">
        <v>22</v>
      </c>
      <c r="N777" s="199" t="s">
        <v>49</v>
      </c>
      <c r="O777" s="40"/>
      <c r="P777" s="200">
        <f t="shared" ref="P777:P782" si="11">O777*H777</f>
        <v>0</v>
      </c>
      <c r="Q777" s="200">
        <v>1.3950000000000001E-2</v>
      </c>
      <c r="R777" s="200">
        <f t="shared" ref="R777:R782" si="12">Q777*H777</f>
        <v>6.9750000000000006E-2</v>
      </c>
      <c r="S777" s="200">
        <v>0</v>
      </c>
      <c r="T777" s="201">
        <f t="shared" ref="T777:T782" si="13">S777*H777</f>
        <v>0</v>
      </c>
      <c r="AR777" s="22" t="s">
        <v>175</v>
      </c>
      <c r="AT777" s="22" t="s">
        <v>170</v>
      </c>
      <c r="AU777" s="22" t="s">
        <v>87</v>
      </c>
      <c r="AY777" s="22" t="s">
        <v>168</v>
      </c>
      <c r="BE777" s="202">
        <f t="shared" ref="BE777:BE782" si="14">IF(N777="základní",J777,0)</f>
        <v>0</v>
      </c>
      <c r="BF777" s="202">
        <f t="shared" ref="BF777:BF782" si="15">IF(N777="snížená",J777,0)</f>
        <v>0</v>
      </c>
      <c r="BG777" s="202">
        <f t="shared" ref="BG777:BG782" si="16">IF(N777="zákl. přenesená",J777,0)</f>
        <v>0</v>
      </c>
      <c r="BH777" s="202">
        <f t="shared" ref="BH777:BH782" si="17">IF(N777="sníž. přenesená",J777,0)</f>
        <v>0</v>
      </c>
      <c r="BI777" s="202">
        <f t="shared" ref="BI777:BI782" si="18">IF(N777="nulová",J777,0)</f>
        <v>0</v>
      </c>
      <c r="BJ777" s="22" t="s">
        <v>24</v>
      </c>
      <c r="BK777" s="202">
        <f t="shared" ref="BK777:BK782" si="19">ROUND(I777*H777,2)</f>
        <v>0</v>
      </c>
      <c r="BL777" s="22" t="s">
        <v>175</v>
      </c>
      <c r="BM777" s="22" t="s">
        <v>1286</v>
      </c>
    </row>
    <row r="778" spans="2:65" s="1" customFormat="1" ht="31.5" customHeight="1">
      <c r="B778" s="39"/>
      <c r="C778" s="191" t="s">
        <v>1287</v>
      </c>
      <c r="D778" s="191" t="s">
        <v>170</v>
      </c>
      <c r="E778" s="192" t="s">
        <v>1288</v>
      </c>
      <c r="F778" s="193" t="s">
        <v>1289</v>
      </c>
      <c r="G778" s="194" t="s">
        <v>276</v>
      </c>
      <c r="H778" s="195">
        <v>3</v>
      </c>
      <c r="I778" s="196"/>
      <c r="J778" s="197">
        <f t="shared" si="10"/>
        <v>0</v>
      </c>
      <c r="K778" s="193" t="s">
        <v>174</v>
      </c>
      <c r="L778" s="59"/>
      <c r="M778" s="198" t="s">
        <v>22</v>
      </c>
      <c r="N778" s="199" t="s">
        <v>49</v>
      </c>
      <c r="O778" s="40"/>
      <c r="P778" s="200">
        <f t="shared" si="11"/>
        <v>0</v>
      </c>
      <c r="Q778" s="200">
        <v>3.313E-2</v>
      </c>
      <c r="R778" s="200">
        <f t="shared" si="12"/>
        <v>9.9390000000000006E-2</v>
      </c>
      <c r="S778" s="200">
        <v>0</v>
      </c>
      <c r="T778" s="201">
        <f t="shared" si="13"/>
        <v>0</v>
      </c>
      <c r="AR778" s="22" t="s">
        <v>175</v>
      </c>
      <c r="AT778" s="22" t="s">
        <v>170</v>
      </c>
      <c r="AU778" s="22" t="s">
        <v>87</v>
      </c>
      <c r="AY778" s="22" t="s">
        <v>168</v>
      </c>
      <c r="BE778" s="202">
        <f t="shared" si="14"/>
        <v>0</v>
      </c>
      <c r="BF778" s="202">
        <f t="shared" si="15"/>
        <v>0</v>
      </c>
      <c r="BG778" s="202">
        <f t="shared" si="16"/>
        <v>0</v>
      </c>
      <c r="BH778" s="202">
        <f t="shared" si="17"/>
        <v>0</v>
      </c>
      <c r="BI778" s="202">
        <f t="shared" si="18"/>
        <v>0</v>
      </c>
      <c r="BJ778" s="22" t="s">
        <v>24</v>
      </c>
      <c r="BK778" s="202">
        <f t="shared" si="19"/>
        <v>0</v>
      </c>
      <c r="BL778" s="22" t="s">
        <v>175</v>
      </c>
      <c r="BM778" s="22" t="s">
        <v>1290</v>
      </c>
    </row>
    <row r="779" spans="2:65" s="1" customFormat="1" ht="31.5" customHeight="1">
      <c r="B779" s="39"/>
      <c r="C779" s="191" t="s">
        <v>1291</v>
      </c>
      <c r="D779" s="191" t="s">
        <v>170</v>
      </c>
      <c r="E779" s="192" t="s">
        <v>1292</v>
      </c>
      <c r="F779" s="193" t="s">
        <v>1293</v>
      </c>
      <c r="G779" s="194" t="s">
        <v>276</v>
      </c>
      <c r="H779" s="195">
        <v>2</v>
      </c>
      <c r="I779" s="196"/>
      <c r="J779" s="197">
        <f t="shared" si="10"/>
        <v>0</v>
      </c>
      <c r="K779" s="193" t="s">
        <v>174</v>
      </c>
      <c r="L779" s="59"/>
      <c r="M779" s="198" t="s">
        <v>22</v>
      </c>
      <c r="N779" s="199" t="s">
        <v>49</v>
      </c>
      <c r="O779" s="40"/>
      <c r="P779" s="200">
        <f t="shared" si="11"/>
        <v>0</v>
      </c>
      <c r="Q779" s="200">
        <v>2.6460000000000001E-2</v>
      </c>
      <c r="R779" s="200">
        <f t="shared" si="12"/>
        <v>5.2920000000000002E-2</v>
      </c>
      <c r="S779" s="200">
        <v>0</v>
      </c>
      <c r="T779" s="201">
        <f t="shared" si="13"/>
        <v>0</v>
      </c>
      <c r="AR779" s="22" t="s">
        <v>175</v>
      </c>
      <c r="AT779" s="22" t="s">
        <v>170</v>
      </c>
      <c r="AU779" s="22" t="s">
        <v>87</v>
      </c>
      <c r="AY779" s="22" t="s">
        <v>168</v>
      </c>
      <c r="BE779" s="202">
        <f t="shared" si="14"/>
        <v>0</v>
      </c>
      <c r="BF779" s="202">
        <f t="shared" si="15"/>
        <v>0</v>
      </c>
      <c r="BG779" s="202">
        <f t="shared" si="16"/>
        <v>0</v>
      </c>
      <c r="BH779" s="202">
        <f t="shared" si="17"/>
        <v>0</v>
      </c>
      <c r="BI779" s="202">
        <f t="shared" si="18"/>
        <v>0</v>
      </c>
      <c r="BJ779" s="22" t="s">
        <v>24</v>
      </c>
      <c r="BK779" s="202">
        <f t="shared" si="19"/>
        <v>0</v>
      </c>
      <c r="BL779" s="22" t="s">
        <v>175</v>
      </c>
      <c r="BM779" s="22" t="s">
        <v>1294</v>
      </c>
    </row>
    <row r="780" spans="2:65" s="1" customFormat="1" ht="22.5" customHeight="1">
      <c r="B780" s="39"/>
      <c r="C780" s="191" t="s">
        <v>1295</v>
      </c>
      <c r="D780" s="191" t="s">
        <v>170</v>
      </c>
      <c r="E780" s="192" t="s">
        <v>1296</v>
      </c>
      <c r="F780" s="193" t="s">
        <v>1297</v>
      </c>
      <c r="G780" s="194" t="s">
        <v>276</v>
      </c>
      <c r="H780" s="195">
        <v>5</v>
      </c>
      <c r="I780" s="196"/>
      <c r="J780" s="197">
        <f t="shared" si="10"/>
        <v>0</v>
      </c>
      <c r="K780" s="193" t="s">
        <v>174</v>
      </c>
      <c r="L780" s="59"/>
      <c r="M780" s="198" t="s">
        <v>22</v>
      </c>
      <c r="N780" s="199" t="s">
        <v>49</v>
      </c>
      <c r="O780" s="40"/>
      <c r="P780" s="200">
        <f t="shared" si="11"/>
        <v>0</v>
      </c>
      <c r="Q780" s="200">
        <v>4.0400000000000002E-3</v>
      </c>
      <c r="R780" s="200">
        <f t="shared" si="12"/>
        <v>2.0200000000000003E-2</v>
      </c>
      <c r="S780" s="200">
        <v>0</v>
      </c>
      <c r="T780" s="201">
        <f t="shared" si="13"/>
        <v>0</v>
      </c>
      <c r="AR780" s="22" t="s">
        <v>175</v>
      </c>
      <c r="AT780" s="22" t="s">
        <v>170</v>
      </c>
      <c r="AU780" s="22" t="s">
        <v>87</v>
      </c>
      <c r="AY780" s="22" t="s">
        <v>168</v>
      </c>
      <c r="BE780" s="202">
        <f t="shared" si="14"/>
        <v>0</v>
      </c>
      <c r="BF780" s="202">
        <f t="shared" si="15"/>
        <v>0</v>
      </c>
      <c r="BG780" s="202">
        <f t="shared" si="16"/>
        <v>0</v>
      </c>
      <c r="BH780" s="202">
        <f t="shared" si="17"/>
        <v>0</v>
      </c>
      <c r="BI780" s="202">
        <f t="shared" si="18"/>
        <v>0</v>
      </c>
      <c r="BJ780" s="22" t="s">
        <v>24</v>
      </c>
      <c r="BK780" s="202">
        <f t="shared" si="19"/>
        <v>0</v>
      </c>
      <c r="BL780" s="22" t="s">
        <v>175</v>
      </c>
      <c r="BM780" s="22" t="s">
        <v>1298</v>
      </c>
    </row>
    <row r="781" spans="2:65" s="1" customFormat="1" ht="31.5" customHeight="1">
      <c r="B781" s="39"/>
      <c r="C781" s="191" t="s">
        <v>1299</v>
      </c>
      <c r="D781" s="191" t="s">
        <v>170</v>
      </c>
      <c r="E781" s="192" t="s">
        <v>1300</v>
      </c>
      <c r="F781" s="193" t="s">
        <v>1301</v>
      </c>
      <c r="G781" s="194" t="s">
        <v>276</v>
      </c>
      <c r="H781" s="195">
        <v>5</v>
      </c>
      <c r="I781" s="196"/>
      <c r="J781" s="197">
        <f t="shared" si="10"/>
        <v>0</v>
      </c>
      <c r="K781" s="193" t="s">
        <v>174</v>
      </c>
      <c r="L781" s="59"/>
      <c r="M781" s="198" t="s">
        <v>22</v>
      </c>
      <c r="N781" s="199" t="s">
        <v>49</v>
      </c>
      <c r="O781" s="40"/>
      <c r="P781" s="200">
        <f t="shared" si="11"/>
        <v>0</v>
      </c>
      <c r="Q781" s="200">
        <v>0</v>
      </c>
      <c r="R781" s="200">
        <f t="shared" si="12"/>
        <v>0</v>
      </c>
      <c r="S781" s="200">
        <v>0</v>
      </c>
      <c r="T781" s="201">
        <f t="shared" si="13"/>
        <v>0</v>
      </c>
      <c r="AR781" s="22" t="s">
        <v>175</v>
      </c>
      <c r="AT781" s="22" t="s">
        <v>170</v>
      </c>
      <c r="AU781" s="22" t="s">
        <v>87</v>
      </c>
      <c r="AY781" s="22" t="s">
        <v>168</v>
      </c>
      <c r="BE781" s="202">
        <f t="shared" si="14"/>
        <v>0</v>
      </c>
      <c r="BF781" s="202">
        <f t="shared" si="15"/>
        <v>0</v>
      </c>
      <c r="BG781" s="202">
        <f t="shared" si="16"/>
        <v>0</v>
      </c>
      <c r="BH781" s="202">
        <f t="shared" si="17"/>
        <v>0</v>
      </c>
      <c r="BI781" s="202">
        <f t="shared" si="18"/>
        <v>0</v>
      </c>
      <c r="BJ781" s="22" t="s">
        <v>24</v>
      </c>
      <c r="BK781" s="202">
        <f t="shared" si="19"/>
        <v>0</v>
      </c>
      <c r="BL781" s="22" t="s">
        <v>175</v>
      </c>
      <c r="BM781" s="22" t="s">
        <v>1302</v>
      </c>
    </row>
    <row r="782" spans="2:65" s="1" customFormat="1" ht="31.5" customHeight="1">
      <c r="B782" s="39"/>
      <c r="C782" s="191" t="s">
        <v>1303</v>
      </c>
      <c r="D782" s="191" t="s">
        <v>170</v>
      </c>
      <c r="E782" s="192" t="s">
        <v>1194</v>
      </c>
      <c r="F782" s="193" t="s">
        <v>1195</v>
      </c>
      <c r="G782" s="194" t="s">
        <v>276</v>
      </c>
      <c r="H782" s="195">
        <v>1</v>
      </c>
      <c r="I782" s="196"/>
      <c r="J782" s="197">
        <f t="shared" si="10"/>
        <v>0</v>
      </c>
      <c r="K782" s="193" t="s">
        <v>22</v>
      </c>
      <c r="L782" s="59"/>
      <c r="M782" s="198" t="s">
        <v>22</v>
      </c>
      <c r="N782" s="199" t="s">
        <v>49</v>
      </c>
      <c r="O782" s="40"/>
      <c r="P782" s="200">
        <f t="shared" si="11"/>
        <v>0</v>
      </c>
      <c r="Q782" s="200">
        <v>1.92726</v>
      </c>
      <c r="R782" s="200">
        <f t="shared" si="12"/>
        <v>1.92726</v>
      </c>
      <c r="S782" s="200">
        <v>0</v>
      </c>
      <c r="T782" s="201">
        <f t="shared" si="13"/>
        <v>0</v>
      </c>
      <c r="AR782" s="22" t="s">
        <v>175</v>
      </c>
      <c r="AT782" s="22" t="s">
        <v>170</v>
      </c>
      <c r="AU782" s="22" t="s">
        <v>87</v>
      </c>
      <c r="AY782" s="22" t="s">
        <v>168</v>
      </c>
      <c r="BE782" s="202">
        <f t="shared" si="14"/>
        <v>0</v>
      </c>
      <c r="BF782" s="202">
        <f t="shared" si="15"/>
        <v>0</v>
      </c>
      <c r="BG782" s="202">
        <f t="shared" si="16"/>
        <v>0</v>
      </c>
      <c r="BH782" s="202">
        <f t="shared" si="17"/>
        <v>0</v>
      </c>
      <c r="BI782" s="202">
        <f t="shared" si="18"/>
        <v>0</v>
      </c>
      <c r="BJ782" s="22" t="s">
        <v>24</v>
      </c>
      <c r="BK782" s="202">
        <f t="shared" si="19"/>
        <v>0</v>
      </c>
      <c r="BL782" s="22" t="s">
        <v>175</v>
      </c>
      <c r="BM782" s="22" t="s">
        <v>1304</v>
      </c>
    </row>
    <row r="783" spans="2:65" s="10" customFormat="1" ht="29.85" customHeight="1">
      <c r="B783" s="174"/>
      <c r="C783" s="175"/>
      <c r="D783" s="188" t="s">
        <v>77</v>
      </c>
      <c r="E783" s="189" t="s">
        <v>212</v>
      </c>
      <c r="F783" s="189" t="s">
        <v>1305</v>
      </c>
      <c r="G783" s="175"/>
      <c r="H783" s="175"/>
      <c r="I783" s="178"/>
      <c r="J783" s="190">
        <f>BK783</f>
        <v>0</v>
      </c>
      <c r="K783" s="175"/>
      <c r="L783" s="180"/>
      <c r="M783" s="181"/>
      <c r="N783" s="182"/>
      <c r="O783" s="182"/>
      <c r="P783" s="183">
        <f>SUM(P784:P797)</f>
        <v>0</v>
      </c>
      <c r="Q783" s="182"/>
      <c r="R783" s="183">
        <f>SUM(R784:R797)</f>
        <v>7.4948400000000009E-3</v>
      </c>
      <c r="S783" s="182"/>
      <c r="T783" s="184">
        <f>SUM(T784:T797)</f>
        <v>0</v>
      </c>
      <c r="AR783" s="185" t="s">
        <v>24</v>
      </c>
      <c r="AT783" s="186" t="s">
        <v>77</v>
      </c>
      <c r="AU783" s="186" t="s">
        <v>24</v>
      </c>
      <c r="AY783" s="185" t="s">
        <v>168</v>
      </c>
      <c r="BK783" s="187">
        <f>SUM(BK784:BK797)</f>
        <v>0</v>
      </c>
    </row>
    <row r="784" spans="2:65" s="1" customFormat="1" ht="31.5" customHeight="1">
      <c r="B784" s="39"/>
      <c r="C784" s="191" t="s">
        <v>1306</v>
      </c>
      <c r="D784" s="191" t="s">
        <v>170</v>
      </c>
      <c r="E784" s="192" t="s">
        <v>1307</v>
      </c>
      <c r="F784" s="193" t="s">
        <v>1308</v>
      </c>
      <c r="G784" s="194" t="s">
        <v>173</v>
      </c>
      <c r="H784" s="195">
        <v>3.673</v>
      </c>
      <c r="I784" s="196"/>
      <c r="J784" s="197">
        <f>ROUND(I784*H784,2)</f>
        <v>0</v>
      </c>
      <c r="K784" s="193" t="s">
        <v>174</v>
      </c>
      <c r="L784" s="59"/>
      <c r="M784" s="198" t="s">
        <v>22</v>
      </c>
      <c r="N784" s="199" t="s">
        <v>49</v>
      </c>
      <c r="O784" s="40"/>
      <c r="P784" s="200">
        <f>O784*H784</f>
        <v>0</v>
      </c>
      <c r="Q784" s="200">
        <v>6.3000000000000003E-4</v>
      </c>
      <c r="R784" s="200">
        <f>Q784*H784</f>
        <v>2.3139900000000001E-3</v>
      </c>
      <c r="S784" s="200">
        <v>0</v>
      </c>
      <c r="T784" s="201">
        <f>S784*H784</f>
        <v>0</v>
      </c>
      <c r="AR784" s="22" t="s">
        <v>175</v>
      </c>
      <c r="AT784" s="22" t="s">
        <v>170</v>
      </c>
      <c r="AU784" s="22" t="s">
        <v>87</v>
      </c>
      <c r="AY784" s="22" t="s">
        <v>168</v>
      </c>
      <c r="BE784" s="202">
        <f>IF(N784="základní",J784,0)</f>
        <v>0</v>
      </c>
      <c r="BF784" s="202">
        <f>IF(N784="snížená",J784,0)</f>
        <v>0</v>
      </c>
      <c r="BG784" s="202">
        <f>IF(N784="zákl. přenesená",J784,0)</f>
        <v>0</v>
      </c>
      <c r="BH784" s="202">
        <f>IF(N784="sníž. přenesená",J784,0)</f>
        <v>0</v>
      </c>
      <c r="BI784" s="202">
        <f>IF(N784="nulová",J784,0)</f>
        <v>0</v>
      </c>
      <c r="BJ784" s="22" t="s">
        <v>24</v>
      </c>
      <c r="BK784" s="202">
        <f>ROUND(I784*H784,2)</f>
        <v>0</v>
      </c>
      <c r="BL784" s="22" t="s">
        <v>175</v>
      </c>
      <c r="BM784" s="22" t="s">
        <v>1309</v>
      </c>
    </row>
    <row r="785" spans="2:65" s="12" customFormat="1" ht="13.5">
      <c r="B785" s="215"/>
      <c r="C785" s="216"/>
      <c r="D785" s="205" t="s">
        <v>177</v>
      </c>
      <c r="E785" s="227" t="s">
        <v>22</v>
      </c>
      <c r="F785" s="228" t="s">
        <v>1310</v>
      </c>
      <c r="G785" s="216"/>
      <c r="H785" s="229">
        <v>2.3730000000000002</v>
      </c>
      <c r="I785" s="221"/>
      <c r="J785" s="216"/>
      <c r="K785" s="216"/>
      <c r="L785" s="222"/>
      <c r="M785" s="223"/>
      <c r="N785" s="224"/>
      <c r="O785" s="224"/>
      <c r="P785" s="224"/>
      <c r="Q785" s="224"/>
      <c r="R785" s="224"/>
      <c r="S785" s="224"/>
      <c r="T785" s="225"/>
      <c r="AT785" s="226" t="s">
        <v>177</v>
      </c>
      <c r="AU785" s="226" t="s">
        <v>87</v>
      </c>
      <c r="AV785" s="12" t="s">
        <v>87</v>
      </c>
      <c r="AW785" s="12" t="s">
        <v>41</v>
      </c>
      <c r="AX785" s="12" t="s">
        <v>78</v>
      </c>
      <c r="AY785" s="226" t="s">
        <v>168</v>
      </c>
    </row>
    <row r="786" spans="2:65" s="12" customFormat="1" ht="13.5">
      <c r="B786" s="215"/>
      <c r="C786" s="216"/>
      <c r="D786" s="217" t="s">
        <v>177</v>
      </c>
      <c r="E786" s="218" t="s">
        <v>22</v>
      </c>
      <c r="F786" s="219" t="s">
        <v>1311</v>
      </c>
      <c r="G786" s="216"/>
      <c r="H786" s="220">
        <v>1.3</v>
      </c>
      <c r="I786" s="221"/>
      <c r="J786" s="216"/>
      <c r="K786" s="216"/>
      <c r="L786" s="222"/>
      <c r="M786" s="223"/>
      <c r="N786" s="224"/>
      <c r="O786" s="224"/>
      <c r="P786" s="224"/>
      <c r="Q786" s="224"/>
      <c r="R786" s="224"/>
      <c r="S786" s="224"/>
      <c r="T786" s="225"/>
      <c r="AT786" s="226" t="s">
        <v>177</v>
      </c>
      <c r="AU786" s="226" t="s">
        <v>87</v>
      </c>
      <c r="AV786" s="12" t="s">
        <v>87</v>
      </c>
      <c r="AW786" s="12" t="s">
        <v>41</v>
      </c>
      <c r="AX786" s="12" t="s">
        <v>78</v>
      </c>
      <c r="AY786" s="226" t="s">
        <v>168</v>
      </c>
    </row>
    <row r="787" spans="2:65" s="1" customFormat="1" ht="31.5" customHeight="1">
      <c r="B787" s="39"/>
      <c r="C787" s="191" t="s">
        <v>1312</v>
      </c>
      <c r="D787" s="191" t="s">
        <v>170</v>
      </c>
      <c r="E787" s="192" t="s">
        <v>1313</v>
      </c>
      <c r="F787" s="193" t="s">
        <v>1314</v>
      </c>
      <c r="G787" s="194" t="s">
        <v>433</v>
      </c>
      <c r="H787" s="195">
        <v>518.08500000000004</v>
      </c>
      <c r="I787" s="196"/>
      <c r="J787" s="197">
        <f>ROUND(I787*H787,2)</f>
        <v>0</v>
      </c>
      <c r="K787" s="193" t="s">
        <v>174</v>
      </c>
      <c r="L787" s="59"/>
      <c r="M787" s="198" t="s">
        <v>22</v>
      </c>
      <c r="N787" s="199" t="s">
        <v>49</v>
      </c>
      <c r="O787" s="40"/>
      <c r="P787" s="200">
        <f>O787*H787</f>
        <v>0</v>
      </c>
      <c r="Q787" s="200">
        <v>1.0000000000000001E-5</v>
      </c>
      <c r="R787" s="200">
        <f>Q787*H787</f>
        <v>5.1808500000000007E-3</v>
      </c>
      <c r="S787" s="200">
        <v>0</v>
      </c>
      <c r="T787" s="201">
        <f>S787*H787</f>
        <v>0</v>
      </c>
      <c r="AR787" s="22" t="s">
        <v>175</v>
      </c>
      <c r="AT787" s="22" t="s">
        <v>170</v>
      </c>
      <c r="AU787" s="22" t="s">
        <v>87</v>
      </c>
      <c r="AY787" s="22" t="s">
        <v>168</v>
      </c>
      <c r="BE787" s="202">
        <f>IF(N787="základní",J787,0)</f>
        <v>0</v>
      </c>
      <c r="BF787" s="202">
        <f>IF(N787="snížená",J787,0)</f>
        <v>0</v>
      </c>
      <c r="BG787" s="202">
        <f>IF(N787="zákl. přenesená",J787,0)</f>
        <v>0</v>
      </c>
      <c r="BH787" s="202">
        <f>IF(N787="sníž. přenesená",J787,0)</f>
        <v>0</v>
      </c>
      <c r="BI787" s="202">
        <f>IF(N787="nulová",J787,0)</f>
        <v>0</v>
      </c>
      <c r="BJ787" s="22" t="s">
        <v>24</v>
      </c>
      <c r="BK787" s="202">
        <f>ROUND(I787*H787,2)</f>
        <v>0</v>
      </c>
      <c r="BL787" s="22" t="s">
        <v>175</v>
      </c>
      <c r="BM787" s="22" t="s">
        <v>1315</v>
      </c>
    </row>
    <row r="788" spans="2:65" s="11" customFormat="1" ht="13.5">
      <c r="B788" s="203"/>
      <c r="C788" s="204"/>
      <c r="D788" s="205" t="s">
        <v>177</v>
      </c>
      <c r="E788" s="206" t="s">
        <v>22</v>
      </c>
      <c r="F788" s="207" t="s">
        <v>283</v>
      </c>
      <c r="G788" s="204"/>
      <c r="H788" s="208" t="s">
        <v>22</v>
      </c>
      <c r="I788" s="209"/>
      <c r="J788" s="204"/>
      <c r="K788" s="204"/>
      <c r="L788" s="210"/>
      <c r="M788" s="211"/>
      <c r="N788" s="212"/>
      <c r="O788" s="212"/>
      <c r="P788" s="212"/>
      <c r="Q788" s="212"/>
      <c r="R788" s="212"/>
      <c r="S788" s="212"/>
      <c r="T788" s="213"/>
      <c r="AT788" s="214" t="s">
        <v>177</v>
      </c>
      <c r="AU788" s="214" t="s">
        <v>87</v>
      </c>
      <c r="AV788" s="11" t="s">
        <v>24</v>
      </c>
      <c r="AW788" s="11" t="s">
        <v>41</v>
      </c>
      <c r="AX788" s="11" t="s">
        <v>78</v>
      </c>
      <c r="AY788" s="214" t="s">
        <v>168</v>
      </c>
    </row>
    <row r="789" spans="2:65" s="12" customFormat="1" ht="13.5">
      <c r="B789" s="215"/>
      <c r="C789" s="216"/>
      <c r="D789" s="205" t="s">
        <v>177</v>
      </c>
      <c r="E789" s="227" t="s">
        <v>22</v>
      </c>
      <c r="F789" s="228" t="s">
        <v>1316</v>
      </c>
      <c r="G789" s="216"/>
      <c r="H789" s="229">
        <v>120.21</v>
      </c>
      <c r="I789" s="221"/>
      <c r="J789" s="216"/>
      <c r="K789" s="216"/>
      <c r="L789" s="222"/>
      <c r="M789" s="223"/>
      <c r="N789" s="224"/>
      <c r="O789" s="224"/>
      <c r="P789" s="224"/>
      <c r="Q789" s="224"/>
      <c r="R789" s="224"/>
      <c r="S789" s="224"/>
      <c r="T789" s="225"/>
      <c r="AT789" s="226" t="s">
        <v>177</v>
      </c>
      <c r="AU789" s="226" t="s">
        <v>87</v>
      </c>
      <c r="AV789" s="12" t="s">
        <v>87</v>
      </c>
      <c r="AW789" s="12" t="s">
        <v>41</v>
      </c>
      <c r="AX789" s="12" t="s">
        <v>78</v>
      </c>
      <c r="AY789" s="226" t="s">
        <v>168</v>
      </c>
    </row>
    <row r="790" spans="2:65" s="12" customFormat="1" ht="13.5">
      <c r="B790" s="215"/>
      <c r="C790" s="216"/>
      <c r="D790" s="205" t="s">
        <v>177</v>
      </c>
      <c r="E790" s="227" t="s">
        <v>22</v>
      </c>
      <c r="F790" s="228" t="s">
        <v>1317</v>
      </c>
      <c r="G790" s="216"/>
      <c r="H790" s="229">
        <v>21.04</v>
      </c>
      <c r="I790" s="221"/>
      <c r="J790" s="216"/>
      <c r="K790" s="216"/>
      <c r="L790" s="222"/>
      <c r="M790" s="223"/>
      <c r="N790" s="224"/>
      <c r="O790" s="224"/>
      <c r="P790" s="224"/>
      <c r="Q790" s="224"/>
      <c r="R790" s="224"/>
      <c r="S790" s="224"/>
      <c r="T790" s="225"/>
      <c r="AT790" s="226" t="s">
        <v>177</v>
      </c>
      <c r="AU790" s="226" t="s">
        <v>87</v>
      </c>
      <c r="AV790" s="12" t="s">
        <v>87</v>
      </c>
      <c r="AW790" s="12" t="s">
        <v>41</v>
      </c>
      <c r="AX790" s="12" t="s">
        <v>78</v>
      </c>
      <c r="AY790" s="226" t="s">
        <v>168</v>
      </c>
    </row>
    <row r="791" spans="2:65" s="12" customFormat="1" ht="13.5">
      <c r="B791" s="215"/>
      <c r="C791" s="216"/>
      <c r="D791" s="205" t="s">
        <v>177</v>
      </c>
      <c r="E791" s="227" t="s">
        <v>22</v>
      </c>
      <c r="F791" s="228" t="s">
        <v>1318</v>
      </c>
      <c r="G791" s="216"/>
      <c r="H791" s="229">
        <v>7.12</v>
      </c>
      <c r="I791" s="221"/>
      <c r="J791" s="216"/>
      <c r="K791" s="216"/>
      <c r="L791" s="222"/>
      <c r="M791" s="223"/>
      <c r="N791" s="224"/>
      <c r="O791" s="224"/>
      <c r="P791" s="224"/>
      <c r="Q791" s="224"/>
      <c r="R791" s="224"/>
      <c r="S791" s="224"/>
      <c r="T791" s="225"/>
      <c r="AT791" s="226" t="s">
        <v>177</v>
      </c>
      <c r="AU791" s="226" t="s">
        <v>87</v>
      </c>
      <c r="AV791" s="12" t="s">
        <v>87</v>
      </c>
      <c r="AW791" s="12" t="s">
        <v>41</v>
      </c>
      <c r="AX791" s="12" t="s">
        <v>78</v>
      </c>
      <c r="AY791" s="226" t="s">
        <v>168</v>
      </c>
    </row>
    <row r="792" spans="2:65" s="11" customFormat="1" ht="13.5">
      <c r="B792" s="203"/>
      <c r="C792" s="204"/>
      <c r="D792" s="205" t="s">
        <v>177</v>
      </c>
      <c r="E792" s="206" t="s">
        <v>22</v>
      </c>
      <c r="F792" s="207" t="s">
        <v>292</v>
      </c>
      <c r="G792" s="204"/>
      <c r="H792" s="208" t="s">
        <v>22</v>
      </c>
      <c r="I792" s="209"/>
      <c r="J792" s="204"/>
      <c r="K792" s="204"/>
      <c r="L792" s="210"/>
      <c r="M792" s="211"/>
      <c r="N792" s="212"/>
      <c r="O792" s="212"/>
      <c r="P792" s="212"/>
      <c r="Q792" s="212"/>
      <c r="R792" s="212"/>
      <c r="S792" s="212"/>
      <c r="T792" s="213"/>
      <c r="AT792" s="214" t="s">
        <v>177</v>
      </c>
      <c r="AU792" s="214" t="s">
        <v>87</v>
      </c>
      <c r="AV792" s="11" t="s">
        <v>24</v>
      </c>
      <c r="AW792" s="11" t="s">
        <v>41</v>
      </c>
      <c r="AX792" s="11" t="s">
        <v>78</v>
      </c>
      <c r="AY792" s="214" t="s">
        <v>168</v>
      </c>
    </row>
    <row r="793" spans="2:65" s="12" customFormat="1" ht="13.5">
      <c r="B793" s="215"/>
      <c r="C793" s="216"/>
      <c r="D793" s="205" t="s">
        <v>177</v>
      </c>
      <c r="E793" s="227" t="s">
        <v>22</v>
      </c>
      <c r="F793" s="228" t="s">
        <v>1319</v>
      </c>
      <c r="G793" s="216"/>
      <c r="H793" s="229">
        <v>163.66999999999999</v>
      </c>
      <c r="I793" s="221"/>
      <c r="J793" s="216"/>
      <c r="K793" s="216"/>
      <c r="L793" s="222"/>
      <c r="M793" s="223"/>
      <c r="N793" s="224"/>
      <c r="O793" s="224"/>
      <c r="P793" s="224"/>
      <c r="Q793" s="224"/>
      <c r="R793" s="224"/>
      <c r="S793" s="224"/>
      <c r="T793" s="225"/>
      <c r="AT793" s="226" t="s">
        <v>177</v>
      </c>
      <c r="AU793" s="226" t="s">
        <v>87</v>
      </c>
      <c r="AV793" s="12" t="s">
        <v>87</v>
      </c>
      <c r="AW793" s="12" t="s">
        <v>41</v>
      </c>
      <c r="AX793" s="12" t="s">
        <v>78</v>
      </c>
      <c r="AY793" s="226" t="s">
        <v>168</v>
      </c>
    </row>
    <row r="794" spans="2:65" s="12" customFormat="1" ht="13.5">
      <c r="B794" s="215"/>
      <c r="C794" s="216"/>
      <c r="D794" s="205" t="s">
        <v>177</v>
      </c>
      <c r="E794" s="227" t="s">
        <v>22</v>
      </c>
      <c r="F794" s="228" t="s">
        <v>1320</v>
      </c>
      <c r="G794" s="216"/>
      <c r="H794" s="229">
        <v>19.829999999999998</v>
      </c>
      <c r="I794" s="221"/>
      <c r="J794" s="216"/>
      <c r="K794" s="216"/>
      <c r="L794" s="222"/>
      <c r="M794" s="223"/>
      <c r="N794" s="224"/>
      <c r="O794" s="224"/>
      <c r="P794" s="224"/>
      <c r="Q794" s="224"/>
      <c r="R794" s="224"/>
      <c r="S794" s="224"/>
      <c r="T794" s="225"/>
      <c r="AT794" s="226" t="s">
        <v>177</v>
      </c>
      <c r="AU794" s="226" t="s">
        <v>87</v>
      </c>
      <c r="AV794" s="12" t="s">
        <v>87</v>
      </c>
      <c r="AW794" s="12" t="s">
        <v>41</v>
      </c>
      <c r="AX794" s="12" t="s">
        <v>78</v>
      </c>
      <c r="AY794" s="226" t="s">
        <v>168</v>
      </c>
    </row>
    <row r="795" spans="2:65" s="11" customFormat="1" ht="13.5">
      <c r="B795" s="203"/>
      <c r="C795" s="204"/>
      <c r="D795" s="205" t="s">
        <v>177</v>
      </c>
      <c r="E795" s="206" t="s">
        <v>22</v>
      </c>
      <c r="F795" s="207" t="s">
        <v>310</v>
      </c>
      <c r="G795" s="204"/>
      <c r="H795" s="208" t="s">
        <v>22</v>
      </c>
      <c r="I795" s="209"/>
      <c r="J795" s="204"/>
      <c r="K795" s="204"/>
      <c r="L795" s="210"/>
      <c r="M795" s="211"/>
      <c r="N795" s="212"/>
      <c r="O795" s="212"/>
      <c r="P795" s="212"/>
      <c r="Q795" s="212"/>
      <c r="R795" s="212"/>
      <c r="S795" s="212"/>
      <c r="T795" s="213"/>
      <c r="AT795" s="214" t="s">
        <v>177</v>
      </c>
      <c r="AU795" s="214" t="s">
        <v>87</v>
      </c>
      <c r="AV795" s="11" t="s">
        <v>24</v>
      </c>
      <c r="AW795" s="11" t="s">
        <v>41</v>
      </c>
      <c r="AX795" s="11" t="s">
        <v>78</v>
      </c>
      <c r="AY795" s="214" t="s">
        <v>168</v>
      </c>
    </row>
    <row r="796" spans="2:65" s="12" customFormat="1" ht="13.5">
      <c r="B796" s="215"/>
      <c r="C796" s="216"/>
      <c r="D796" s="205" t="s">
        <v>177</v>
      </c>
      <c r="E796" s="227" t="s">
        <v>22</v>
      </c>
      <c r="F796" s="228" t="s">
        <v>1321</v>
      </c>
      <c r="G796" s="216"/>
      <c r="H796" s="229">
        <v>156.45500000000001</v>
      </c>
      <c r="I796" s="221"/>
      <c r="J796" s="216"/>
      <c r="K796" s="216"/>
      <c r="L796" s="222"/>
      <c r="M796" s="223"/>
      <c r="N796" s="224"/>
      <c r="O796" s="224"/>
      <c r="P796" s="224"/>
      <c r="Q796" s="224"/>
      <c r="R796" s="224"/>
      <c r="S796" s="224"/>
      <c r="T796" s="225"/>
      <c r="AT796" s="226" t="s">
        <v>177</v>
      </c>
      <c r="AU796" s="226" t="s">
        <v>87</v>
      </c>
      <c r="AV796" s="12" t="s">
        <v>87</v>
      </c>
      <c r="AW796" s="12" t="s">
        <v>41</v>
      </c>
      <c r="AX796" s="12" t="s">
        <v>78</v>
      </c>
      <c r="AY796" s="226" t="s">
        <v>168</v>
      </c>
    </row>
    <row r="797" spans="2:65" s="12" customFormat="1" ht="13.5">
      <c r="B797" s="215"/>
      <c r="C797" s="216"/>
      <c r="D797" s="205" t="s">
        <v>177</v>
      </c>
      <c r="E797" s="227" t="s">
        <v>22</v>
      </c>
      <c r="F797" s="228" t="s">
        <v>1322</v>
      </c>
      <c r="G797" s="216"/>
      <c r="H797" s="229">
        <v>29.76</v>
      </c>
      <c r="I797" s="221"/>
      <c r="J797" s="216"/>
      <c r="K797" s="216"/>
      <c r="L797" s="222"/>
      <c r="M797" s="223"/>
      <c r="N797" s="224"/>
      <c r="O797" s="224"/>
      <c r="P797" s="224"/>
      <c r="Q797" s="224"/>
      <c r="R797" s="224"/>
      <c r="S797" s="224"/>
      <c r="T797" s="225"/>
      <c r="AT797" s="226" t="s">
        <v>177</v>
      </c>
      <c r="AU797" s="226" t="s">
        <v>87</v>
      </c>
      <c r="AV797" s="12" t="s">
        <v>87</v>
      </c>
      <c r="AW797" s="12" t="s">
        <v>41</v>
      </c>
      <c r="AX797" s="12" t="s">
        <v>78</v>
      </c>
      <c r="AY797" s="226" t="s">
        <v>168</v>
      </c>
    </row>
    <row r="798" spans="2:65" s="10" customFormat="1" ht="29.85" customHeight="1">
      <c r="B798" s="174"/>
      <c r="C798" s="175"/>
      <c r="D798" s="188" t="s">
        <v>77</v>
      </c>
      <c r="E798" s="189" t="s">
        <v>733</v>
      </c>
      <c r="F798" s="189" t="s">
        <v>1323</v>
      </c>
      <c r="G798" s="175"/>
      <c r="H798" s="175"/>
      <c r="I798" s="178"/>
      <c r="J798" s="190">
        <f>BK798</f>
        <v>0</v>
      </c>
      <c r="K798" s="175"/>
      <c r="L798" s="180"/>
      <c r="M798" s="181"/>
      <c r="N798" s="182"/>
      <c r="O798" s="182"/>
      <c r="P798" s="183">
        <f>SUM(P799:P815)</f>
        <v>0</v>
      </c>
      <c r="Q798" s="182"/>
      <c r="R798" s="183">
        <f>SUM(R799:R815)</f>
        <v>0.20437819999999998</v>
      </c>
      <c r="S798" s="182"/>
      <c r="T798" s="184">
        <f>SUM(T799:T815)</f>
        <v>0</v>
      </c>
      <c r="AR798" s="185" t="s">
        <v>24</v>
      </c>
      <c r="AT798" s="186" t="s">
        <v>77</v>
      </c>
      <c r="AU798" s="186" t="s">
        <v>24</v>
      </c>
      <c r="AY798" s="185" t="s">
        <v>168</v>
      </c>
      <c r="BK798" s="187">
        <f>SUM(BK799:BK815)</f>
        <v>0</v>
      </c>
    </row>
    <row r="799" spans="2:65" s="1" customFormat="1" ht="31.5" customHeight="1">
      <c r="B799" s="39"/>
      <c r="C799" s="191" t="s">
        <v>1324</v>
      </c>
      <c r="D799" s="191" t="s">
        <v>170</v>
      </c>
      <c r="E799" s="192" t="s">
        <v>1325</v>
      </c>
      <c r="F799" s="193" t="s">
        <v>1326</v>
      </c>
      <c r="G799" s="194" t="s">
        <v>173</v>
      </c>
      <c r="H799" s="195">
        <v>1021.539</v>
      </c>
      <c r="I799" s="196"/>
      <c r="J799" s="197">
        <f>ROUND(I799*H799,2)</f>
        <v>0</v>
      </c>
      <c r="K799" s="193" t="s">
        <v>174</v>
      </c>
      <c r="L799" s="59"/>
      <c r="M799" s="198" t="s">
        <v>22</v>
      </c>
      <c r="N799" s="199" t="s">
        <v>49</v>
      </c>
      <c r="O799" s="40"/>
      <c r="P799" s="200">
        <f>O799*H799</f>
        <v>0</v>
      </c>
      <c r="Q799" s="200">
        <v>0</v>
      </c>
      <c r="R799" s="200">
        <f>Q799*H799</f>
        <v>0</v>
      </c>
      <c r="S799" s="200">
        <v>0</v>
      </c>
      <c r="T799" s="201">
        <f>S799*H799</f>
        <v>0</v>
      </c>
      <c r="AR799" s="22" t="s">
        <v>175</v>
      </c>
      <c r="AT799" s="22" t="s">
        <v>170</v>
      </c>
      <c r="AU799" s="22" t="s">
        <v>87</v>
      </c>
      <c r="AY799" s="22" t="s">
        <v>168</v>
      </c>
      <c r="BE799" s="202">
        <f>IF(N799="základní",J799,0)</f>
        <v>0</v>
      </c>
      <c r="BF799" s="202">
        <f>IF(N799="snížená",J799,0)</f>
        <v>0</v>
      </c>
      <c r="BG799" s="202">
        <f>IF(N799="zákl. přenesená",J799,0)</f>
        <v>0</v>
      </c>
      <c r="BH799" s="202">
        <f>IF(N799="sníž. přenesená",J799,0)</f>
        <v>0</v>
      </c>
      <c r="BI799" s="202">
        <f>IF(N799="nulová",J799,0)</f>
        <v>0</v>
      </c>
      <c r="BJ799" s="22" t="s">
        <v>24</v>
      </c>
      <c r="BK799" s="202">
        <f>ROUND(I799*H799,2)</f>
        <v>0</v>
      </c>
      <c r="BL799" s="22" t="s">
        <v>175</v>
      </c>
      <c r="BM799" s="22" t="s">
        <v>1327</v>
      </c>
    </row>
    <row r="800" spans="2:65" s="12" customFormat="1" ht="13.5">
      <c r="B800" s="215"/>
      <c r="C800" s="216"/>
      <c r="D800" s="205" t="s">
        <v>177</v>
      </c>
      <c r="E800" s="227" t="s">
        <v>22</v>
      </c>
      <c r="F800" s="228" t="s">
        <v>1328</v>
      </c>
      <c r="G800" s="216"/>
      <c r="H800" s="229">
        <v>515.37900000000002</v>
      </c>
      <c r="I800" s="221"/>
      <c r="J800" s="216"/>
      <c r="K800" s="216"/>
      <c r="L800" s="222"/>
      <c r="M800" s="223"/>
      <c r="N800" s="224"/>
      <c r="O800" s="224"/>
      <c r="P800" s="224"/>
      <c r="Q800" s="224"/>
      <c r="R800" s="224"/>
      <c r="S800" s="224"/>
      <c r="T800" s="225"/>
      <c r="AT800" s="226" t="s">
        <v>177</v>
      </c>
      <c r="AU800" s="226" t="s">
        <v>87</v>
      </c>
      <c r="AV800" s="12" t="s">
        <v>87</v>
      </c>
      <c r="AW800" s="12" t="s">
        <v>41</v>
      </c>
      <c r="AX800" s="12" t="s">
        <v>78</v>
      </c>
      <c r="AY800" s="226" t="s">
        <v>168</v>
      </c>
    </row>
    <row r="801" spans="2:65" s="12" customFormat="1" ht="13.5">
      <c r="B801" s="215"/>
      <c r="C801" s="216"/>
      <c r="D801" s="217" t="s">
        <v>177</v>
      </c>
      <c r="E801" s="218" t="s">
        <v>22</v>
      </c>
      <c r="F801" s="219" t="s">
        <v>1329</v>
      </c>
      <c r="G801" s="216"/>
      <c r="H801" s="220">
        <v>506.16</v>
      </c>
      <c r="I801" s="221"/>
      <c r="J801" s="216"/>
      <c r="K801" s="216"/>
      <c r="L801" s="222"/>
      <c r="M801" s="223"/>
      <c r="N801" s="224"/>
      <c r="O801" s="224"/>
      <c r="P801" s="224"/>
      <c r="Q801" s="224"/>
      <c r="R801" s="224"/>
      <c r="S801" s="224"/>
      <c r="T801" s="225"/>
      <c r="AT801" s="226" t="s">
        <v>177</v>
      </c>
      <c r="AU801" s="226" t="s">
        <v>87</v>
      </c>
      <c r="AV801" s="12" t="s">
        <v>87</v>
      </c>
      <c r="AW801" s="12" t="s">
        <v>41</v>
      </c>
      <c r="AX801" s="12" t="s">
        <v>78</v>
      </c>
      <c r="AY801" s="226" t="s">
        <v>168</v>
      </c>
    </row>
    <row r="802" spans="2:65" s="1" customFormat="1" ht="44.25" customHeight="1">
      <c r="B802" s="39"/>
      <c r="C802" s="191" t="s">
        <v>1330</v>
      </c>
      <c r="D802" s="191" t="s">
        <v>170</v>
      </c>
      <c r="E802" s="192" t="s">
        <v>1331</v>
      </c>
      <c r="F802" s="193" t="s">
        <v>1332</v>
      </c>
      <c r="G802" s="194" t="s">
        <v>173</v>
      </c>
      <c r="H802" s="195">
        <v>61292.34</v>
      </c>
      <c r="I802" s="196"/>
      <c r="J802" s="197">
        <f>ROUND(I802*H802,2)</f>
        <v>0</v>
      </c>
      <c r="K802" s="193" t="s">
        <v>174</v>
      </c>
      <c r="L802" s="59"/>
      <c r="M802" s="198" t="s">
        <v>22</v>
      </c>
      <c r="N802" s="199" t="s">
        <v>49</v>
      </c>
      <c r="O802" s="40"/>
      <c r="P802" s="200">
        <f>O802*H802</f>
        <v>0</v>
      </c>
      <c r="Q802" s="200">
        <v>0</v>
      </c>
      <c r="R802" s="200">
        <f>Q802*H802</f>
        <v>0</v>
      </c>
      <c r="S802" s="200">
        <v>0</v>
      </c>
      <c r="T802" s="201">
        <f>S802*H802</f>
        <v>0</v>
      </c>
      <c r="AR802" s="22" t="s">
        <v>175</v>
      </c>
      <c r="AT802" s="22" t="s">
        <v>170</v>
      </c>
      <c r="AU802" s="22" t="s">
        <v>87</v>
      </c>
      <c r="AY802" s="22" t="s">
        <v>168</v>
      </c>
      <c r="BE802" s="202">
        <f>IF(N802="základní",J802,0)</f>
        <v>0</v>
      </c>
      <c r="BF802" s="202">
        <f>IF(N802="snížená",J802,0)</f>
        <v>0</v>
      </c>
      <c r="BG802" s="202">
        <f>IF(N802="zákl. přenesená",J802,0)</f>
        <v>0</v>
      </c>
      <c r="BH802" s="202">
        <f>IF(N802="sníž. přenesená",J802,0)</f>
        <v>0</v>
      </c>
      <c r="BI802" s="202">
        <f>IF(N802="nulová",J802,0)</f>
        <v>0</v>
      </c>
      <c r="BJ802" s="22" t="s">
        <v>24</v>
      </c>
      <c r="BK802" s="202">
        <f>ROUND(I802*H802,2)</f>
        <v>0</v>
      </c>
      <c r="BL802" s="22" t="s">
        <v>175</v>
      </c>
      <c r="BM802" s="22" t="s">
        <v>1333</v>
      </c>
    </row>
    <row r="803" spans="2:65" s="12" customFormat="1" ht="13.5">
      <c r="B803" s="215"/>
      <c r="C803" s="216"/>
      <c r="D803" s="217" t="s">
        <v>177</v>
      </c>
      <c r="E803" s="216"/>
      <c r="F803" s="219" t="s">
        <v>1334</v>
      </c>
      <c r="G803" s="216"/>
      <c r="H803" s="220">
        <v>61292.34</v>
      </c>
      <c r="I803" s="221"/>
      <c r="J803" s="216"/>
      <c r="K803" s="216"/>
      <c r="L803" s="222"/>
      <c r="M803" s="223"/>
      <c r="N803" s="224"/>
      <c r="O803" s="224"/>
      <c r="P803" s="224"/>
      <c r="Q803" s="224"/>
      <c r="R803" s="224"/>
      <c r="S803" s="224"/>
      <c r="T803" s="225"/>
      <c r="AT803" s="226" t="s">
        <v>177</v>
      </c>
      <c r="AU803" s="226" t="s">
        <v>87</v>
      </c>
      <c r="AV803" s="12" t="s">
        <v>87</v>
      </c>
      <c r="AW803" s="12" t="s">
        <v>6</v>
      </c>
      <c r="AX803" s="12" t="s">
        <v>24</v>
      </c>
      <c r="AY803" s="226" t="s">
        <v>168</v>
      </c>
    </row>
    <row r="804" spans="2:65" s="1" customFormat="1" ht="31.5" customHeight="1">
      <c r="B804" s="39"/>
      <c r="C804" s="191" t="s">
        <v>1335</v>
      </c>
      <c r="D804" s="191" t="s">
        <v>170</v>
      </c>
      <c r="E804" s="192" t="s">
        <v>1336</v>
      </c>
      <c r="F804" s="193" t="s">
        <v>1337</v>
      </c>
      <c r="G804" s="194" t="s">
        <v>173</v>
      </c>
      <c r="H804" s="195">
        <v>1021.539</v>
      </c>
      <c r="I804" s="196"/>
      <c r="J804" s="197">
        <f>ROUND(I804*H804,2)</f>
        <v>0</v>
      </c>
      <c r="K804" s="193" t="s">
        <v>174</v>
      </c>
      <c r="L804" s="59"/>
      <c r="M804" s="198" t="s">
        <v>22</v>
      </c>
      <c r="N804" s="199" t="s">
        <v>49</v>
      </c>
      <c r="O804" s="40"/>
      <c r="P804" s="200">
        <f>O804*H804</f>
        <v>0</v>
      </c>
      <c r="Q804" s="200">
        <v>0</v>
      </c>
      <c r="R804" s="200">
        <f>Q804*H804</f>
        <v>0</v>
      </c>
      <c r="S804" s="200">
        <v>0</v>
      </c>
      <c r="T804" s="201">
        <f>S804*H804</f>
        <v>0</v>
      </c>
      <c r="AR804" s="22" t="s">
        <v>175</v>
      </c>
      <c r="AT804" s="22" t="s">
        <v>170</v>
      </c>
      <c r="AU804" s="22" t="s">
        <v>87</v>
      </c>
      <c r="AY804" s="22" t="s">
        <v>168</v>
      </c>
      <c r="BE804" s="202">
        <f>IF(N804="základní",J804,0)</f>
        <v>0</v>
      </c>
      <c r="BF804" s="202">
        <f>IF(N804="snížená",J804,0)</f>
        <v>0</v>
      </c>
      <c r="BG804" s="202">
        <f>IF(N804="zákl. přenesená",J804,0)</f>
        <v>0</v>
      </c>
      <c r="BH804" s="202">
        <f>IF(N804="sníž. přenesená",J804,0)</f>
        <v>0</v>
      </c>
      <c r="BI804" s="202">
        <f>IF(N804="nulová",J804,0)</f>
        <v>0</v>
      </c>
      <c r="BJ804" s="22" t="s">
        <v>24</v>
      </c>
      <c r="BK804" s="202">
        <f>ROUND(I804*H804,2)</f>
        <v>0</v>
      </c>
      <c r="BL804" s="22" t="s">
        <v>175</v>
      </c>
      <c r="BM804" s="22" t="s">
        <v>1338</v>
      </c>
    </row>
    <row r="805" spans="2:65" s="1" customFormat="1" ht="22.5" customHeight="1">
      <c r="B805" s="39"/>
      <c r="C805" s="191" t="s">
        <v>1339</v>
      </c>
      <c r="D805" s="191" t="s">
        <v>170</v>
      </c>
      <c r="E805" s="192" t="s">
        <v>1340</v>
      </c>
      <c r="F805" s="193" t="s">
        <v>1341</v>
      </c>
      <c r="G805" s="194" t="s">
        <v>173</v>
      </c>
      <c r="H805" s="195">
        <v>1021.539</v>
      </c>
      <c r="I805" s="196"/>
      <c r="J805" s="197">
        <f>ROUND(I805*H805,2)</f>
        <v>0</v>
      </c>
      <c r="K805" s="193" t="s">
        <v>174</v>
      </c>
      <c r="L805" s="59"/>
      <c r="M805" s="198" t="s">
        <v>22</v>
      </c>
      <c r="N805" s="199" t="s">
        <v>49</v>
      </c>
      <c r="O805" s="40"/>
      <c r="P805" s="200">
        <f>O805*H805</f>
        <v>0</v>
      </c>
      <c r="Q805" s="200">
        <v>0</v>
      </c>
      <c r="R805" s="200">
        <f>Q805*H805</f>
        <v>0</v>
      </c>
      <c r="S805" s="200">
        <v>0</v>
      </c>
      <c r="T805" s="201">
        <f>S805*H805</f>
        <v>0</v>
      </c>
      <c r="AR805" s="22" t="s">
        <v>175</v>
      </c>
      <c r="AT805" s="22" t="s">
        <v>170</v>
      </c>
      <c r="AU805" s="22" t="s">
        <v>87</v>
      </c>
      <c r="AY805" s="22" t="s">
        <v>168</v>
      </c>
      <c r="BE805" s="202">
        <f>IF(N805="základní",J805,0)</f>
        <v>0</v>
      </c>
      <c r="BF805" s="202">
        <f>IF(N805="snížená",J805,0)</f>
        <v>0</v>
      </c>
      <c r="BG805" s="202">
        <f>IF(N805="zákl. přenesená",J805,0)</f>
        <v>0</v>
      </c>
      <c r="BH805" s="202">
        <f>IF(N805="sníž. přenesená",J805,0)</f>
        <v>0</v>
      </c>
      <c r="BI805" s="202">
        <f>IF(N805="nulová",J805,0)</f>
        <v>0</v>
      </c>
      <c r="BJ805" s="22" t="s">
        <v>24</v>
      </c>
      <c r="BK805" s="202">
        <f>ROUND(I805*H805,2)</f>
        <v>0</v>
      </c>
      <c r="BL805" s="22" t="s">
        <v>175</v>
      </c>
      <c r="BM805" s="22" t="s">
        <v>1342</v>
      </c>
    </row>
    <row r="806" spans="2:65" s="1" customFormat="1" ht="22.5" customHeight="1">
      <c r="B806" s="39"/>
      <c r="C806" s="191" t="s">
        <v>1343</v>
      </c>
      <c r="D806" s="191" t="s">
        <v>170</v>
      </c>
      <c r="E806" s="192" t="s">
        <v>1344</v>
      </c>
      <c r="F806" s="193" t="s">
        <v>1345</v>
      </c>
      <c r="G806" s="194" t="s">
        <v>173</v>
      </c>
      <c r="H806" s="195">
        <v>61292.34</v>
      </c>
      <c r="I806" s="196"/>
      <c r="J806" s="197">
        <f>ROUND(I806*H806,2)</f>
        <v>0</v>
      </c>
      <c r="K806" s="193" t="s">
        <v>174</v>
      </c>
      <c r="L806" s="59"/>
      <c r="M806" s="198" t="s">
        <v>22</v>
      </c>
      <c r="N806" s="199" t="s">
        <v>49</v>
      </c>
      <c r="O806" s="40"/>
      <c r="P806" s="200">
        <f>O806*H806</f>
        <v>0</v>
      </c>
      <c r="Q806" s="200">
        <v>0</v>
      </c>
      <c r="R806" s="200">
        <f>Q806*H806</f>
        <v>0</v>
      </c>
      <c r="S806" s="200">
        <v>0</v>
      </c>
      <c r="T806" s="201">
        <f>S806*H806</f>
        <v>0</v>
      </c>
      <c r="AR806" s="22" t="s">
        <v>175</v>
      </c>
      <c r="AT806" s="22" t="s">
        <v>170</v>
      </c>
      <c r="AU806" s="22" t="s">
        <v>87</v>
      </c>
      <c r="AY806" s="22" t="s">
        <v>168</v>
      </c>
      <c r="BE806" s="202">
        <f>IF(N806="základní",J806,0)</f>
        <v>0</v>
      </c>
      <c r="BF806" s="202">
        <f>IF(N806="snížená",J806,0)</f>
        <v>0</v>
      </c>
      <c r="BG806" s="202">
        <f>IF(N806="zákl. přenesená",J806,0)</f>
        <v>0</v>
      </c>
      <c r="BH806" s="202">
        <f>IF(N806="sníž. přenesená",J806,0)</f>
        <v>0</v>
      </c>
      <c r="BI806" s="202">
        <f>IF(N806="nulová",J806,0)</f>
        <v>0</v>
      </c>
      <c r="BJ806" s="22" t="s">
        <v>24</v>
      </c>
      <c r="BK806" s="202">
        <f>ROUND(I806*H806,2)</f>
        <v>0</v>
      </c>
      <c r="BL806" s="22" t="s">
        <v>175</v>
      </c>
      <c r="BM806" s="22" t="s">
        <v>1346</v>
      </c>
    </row>
    <row r="807" spans="2:65" s="12" customFormat="1" ht="13.5">
      <c r="B807" s="215"/>
      <c r="C807" s="216"/>
      <c r="D807" s="217" t="s">
        <v>177</v>
      </c>
      <c r="E807" s="216"/>
      <c r="F807" s="219" t="s">
        <v>1334</v>
      </c>
      <c r="G807" s="216"/>
      <c r="H807" s="220">
        <v>61292.34</v>
      </c>
      <c r="I807" s="221"/>
      <c r="J807" s="216"/>
      <c r="K807" s="216"/>
      <c r="L807" s="222"/>
      <c r="M807" s="223"/>
      <c r="N807" s="224"/>
      <c r="O807" s="224"/>
      <c r="P807" s="224"/>
      <c r="Q807" s="224"/>
      <c r="R807" s="224"/>
      <c r="S807" s="224"/>
      <c r="T807" s="225"/>
      <c r="AT807" s="226" t="s">
        <v>177</v>
      </c>
      <c r="AU807" s="226" t="s">
        <v>87</v>
      </c>
      <c r="AV807" s="12" t="s">
        <v>87</v>
      </c>
      <c r="AW807" s="12" t="s">
        <v>6</v>
      </c>
      <c r="AX807" s="12" t="s">
        <v>24</v>
      </c>
      <c r="AY807" s="226" t="s">
        <v>168</v>
      </c>
    </row>
    <row r="808" spans="2:65" s="1" customFormat="1" ht="22.5" customHeight="1">
      <c r="B808" s="39"/>
      <c r="C808" s="191" t="s">
        <v>1347</v>
      </c>
      <c r="D808" s="191" t="s">
        <v>170</v>
      </c>
      <c r="E808" s="192" t="s">
        <v>1348</v>
      </c>
      <c r="F808" s="193" t="s">
        <v>1349</v>
      </c>
      <c r="G808" s="194" t="s">
        <v>173</v>
      </c>
      <c r="H808" s="195">
        <v>1021.539</v>
      </c>
      <c r="I808" s="196"/>
      <c r="J808" s="197">
        <f>ROUND(I808*H808,2)</f>
        <v>0</v>
      </c>
      <c r="K808" s="193" t="s">
        <v>174</v>
      </c>
      <c r="L808" s="59"/>
      <c r="M808" s="198" t="s">
        <v>22</v>
      </c>
      <c r="N808" s="199" t="s">
        <v>49</v>
      </c>
      <c r="O808" s="40"/>
      <c r="P808" s="200">
        <f>O808*H808</f>
        <v>0</v>
      </c>
      <c r="Q808" s="200">
        <v>0</v>
      </c>
      <c r="R808" s="200">
        <f>Q808*H808</f>
        <v>0</v>
      </c>
      <c r="S808" s="200">
        <v>0</v>
      </c>
      <c r="T808" s="201">
        <f>S808*H808</f>
        <v>0</v>
      </c>
      <c r="AR808" s="22" t="s">
        <v>175</v>
      </c>
      <c r="AT808" s="22" t="s">
        <v>170</v>
      </c>
      <c r="AU808" s="22" t="s">
        <v>87</v>
      </c>
      <c r="AY808" s="22" t="s">
        <v>168</v>
      </c>
      <c r="BE808" s="202">
        <f>IF(N808="základní",J808,0)</f>
        <v>0</v>
      </c>
      <c r="BF808" s="202">
        <f>IF(N808="snížená",J808,0)</f>
        <v>0</v>
      </c>
      <c r="BG808" s="202">
        <f>IF(N808="zákl. přenesená",J808,0)</f>
        <v>0</v>
      </c>
      <c r="BH808" s="202">
        <f>IF(N808="sníž. přenesená",J808,0)</f>
        <v>0</v>
      </c>
      <c r="BI808" s="202">
        <f>IF(N808="nulová",J808,0)</f>
        <v>0</v>
      </c>
      <c r="BJ808" s="22" t="s">
        <v>24</v>
      </c>
      <c r="BK808" s="202">
        <f>ROUND(I808*H808,2)</f>
        <v>0</v>
      </c>
      <c r="BL808" s="22" t="s">
        <v>175</v>
      </c>
      <c r="BM808" s="22" t="s">
        <v>1350</v>
      </c>
    </row>
    <row r="809" spans="2:65" s="1" customFormat="1" ht="31.5" customHeight="1">
      <c r="B809" s="39"/>
      <c r="C809" s="191" t="s">
        <v>1351</v>
      </c>
      <c r="D809" s="191" t="s">
        <v>170</v>
      </c>
      <c r="E809" s="192" t="s">
        <v>1352</v>
      </c>
      <c r="F809" s="193" t="s">
        <v>1353</v>
      </c>
      <c r="G809" s="194" t="s">
        <v>433</v>
      </c>
      <c r="H809" s="195">
        <v>8</v>
      </c>
      <c r="I809" s="196"/>
      <c r="J809" s="197">
        <f>ROUND(I809*H809,2)</f>
        <v>0</v>
      </c>
      <c r="K809" s="193" t="s">
        <v>174</v>
      </c>
      <c r="L809" s="59"/>
      <c r="M809" s="198" t="s">
        <v>22</v>
      </c>
      <c r="N809" s="199" t="s">
        <v>49</v>
      </c>
      <c r="O809" s="40"/>
      <c r="P809" s="200">
        <f>O809*H809</f>
        <v>0</v>
      </c>
      <c r="Q809" s="200">
        <v>0</v>
      </c>
      <c r="R809" s="200">
        <f>Q809*H809</f>
        <v>0</v>
      </c>
      <c r="S809" s="200">
        <v>0</v>
      </c>
      <c r="T809" s="201">
        <f>S809*H809</f>
        <v>0</v>
      </c>
      <c r="AR809" s="22" t="s">
        <v>175</v>
      </c>
      <c r="AT809" s="22" t="s">
        <v>170</v>
      </c>
      <c r="AU809" s="22" t="s">
        <v>87</v>
      </c>
      <c r="AY809" s="22" t="s">
        <v>168</v>
      </c>
      <c r="BE809" s="202">
        <f>IF(N809="základní",J809,0)</f>
        <v>0</v>
      </c>
      <c r="BF809" s="202">
        <f>IF(N809="snížená",J809,0)</f>
        <v>0</v>
      </c>
      <c r="BG809" s="202">
        <f>IF(N809="zákl. přenesená",J809,0)</f>
        <v>0</v>
      </c>
      <c r="BH809" s="202">
        <f>IF(N809="sníž. přenesená",J809,0)</f>
        <v>0</v>
      </c>
      <c r="BI809" s="202">
        <f>IF(N809="nulová",J809,0)</f>
        <v>0</v>
      </c>
      <c r="BJ809" s="22" t="s">
        <v>24</v>
      </c>
      <c r="BK809" s="202">
        <f>ROUND(I809*H809,2)</f>
        <v>0</v>
      </c>
      <c r="BL809" s="22" t="s">
        <v>175</v>
      </c>
      <c r="BM809" s="22" t="s">
        <v>1354</v>
      </c>
    </row>
    <row r="810" spans="2:65" s="1" customFormat="1" ht="31.5" customHeight="1">
      <c r="B810" s="39"/>
      <c r="C810" s="191" t="s">
        <v>1355</v>
      </c>
      <c r="D810" s="191" t="s">
        <v>170</v>
      </c>
      <c r="E810" s="192" t="s">
        <v>1356</v>
      </c>
      <c r="F810" s="193" t="s">
        <v>1357</v>
      </c>
      <c r="G810" s="194" t="s">
        <v>433</v>
      </c>
      <c r="H810" s="195">
        <v>480</v>
      </c>
      <c r="I810" s="196"/>
      <c r="J810" s="197">
        <f>ROUND(I810*H810,2)</f>
        <v>0</v>
      </c>
      <c r="K810" s="193" t="s">
        <v>174</v>
      </c>
      <c r="L810" s="59"/>
      <c r="M810" s="198" t="s">
        <v>22</v>
      </c>
      <c r="N810" s="199" t="s">
        <v>49</v>
      </c>
      <c r="O810" s="40"/>
      <c r="P810" s="200">
        <f>O810*H810</f>
        <v>0</v>
      </c>
      <c r="Q810" s="200">
        <v>0</v>
      </c>
      <c r="R810" s="200">
        <f>Q810*H810</f>
        <v>0</v>
      </c>
      <c r="S810" s="200">
        <v>0</v>
      </c>
      <c r="T810" s="201">
        <f>S810*H810</f>
        <v>0</v>
      </c>
      <c r="AR810" s="22" t="s">
        <v>175</v>
      </c>
      <c r="AT810" s="22" t="s">
        <v>170</v>
      </c>
      <c r="AU810" s="22" t="s">
        <v>87</v>
      </c>
      <c r="AY810" s="22" t="s">
        <v>168</v>
      </c>
      <c r="BE810" s="202">
        <f>IF(N810="základní",J810,0)</f>
        <v>0</v>
      </c>
      <c r="BF810" s="202">
        <f>IF(N810="snížená",J810,0)</f>
        <v>0</v>
      </c>
      <c r="BG810" s="202">
        <f>IF(N810="zákl. přenesená",J810,0)</f>
        <v>0</v>
      </c>
      <c r="BH810" s="202">
        <f>IF(N810="sníž. přenesená",J810,0)</f>
        <v>0</v>
      </c>
      <c r="BI810" s="202">
        <f>IF(N810="nulová",J810,0)</f>
        <v>0</v>
      </c>
      <c r="BJ810" s="22" t="s">
        <v>24</v>
      </c>
      <c r="BK810" s="202">
        <f>ROUND(I810*H810,2)</f>
        <v>0</v>
      </c>
      <c r="BL810" s="22" t="s">
        <v>175</v>
      </c>
      <c r="BM810" s="22" t="s">
        <v>1358</v>
      </c>
    </row>
    <row r="811" spans="2:65" s="12" customFormat="1" ht="13.5">
      <c r="B811" s="215"/>
      <c r="C811" s="216"/>
      <c r="D811" s="217" t="s">
        <v>177</v>
      </c>
      <c r="E811" s="216"/>
      <c r="F811" s="219" t="s">
        <v>1359</v>
      </c>
      <c r="G811" s="216"/>
      <c r="H811" s="220">
        <v>480</v>
      </c>
      <c r="I811" s="221"/>
      <c r="J811" s="216"/>
      <c r="K811" s="216"/>
      <c r="L811" s="222"/>
      <c r="M811" s="223"/>
      <c r="N811" s="224"/>
      <c r="O811" s="224"/>
      <c r="P811" s="224"/>
      <c r="Q811" s="224"/>
      <c r="R811" s="224"/>
      <c r="S811" s="224"/>
      <c r="T811" s="225"/>
      <c r="AT811" s="226" t="s">
        <v>177</v>
      </c>
      <c r="AU811" s="226" t="s">
        <v>87</v>
      </c>
      <c r="AV811" s="12" t="s">
        <v>87</v>
      </c>
      <c r="AW811" s="12" t="s">
        <v>6</v>
      </c>
      <c r="AX811" s="12" t="s">
        <v>24</v>
      </c>
      <c r="AY811" s="226" t="s">
        <v>168</v>
      </c>
    </row>
    <row r="812" spans="2:65" s="1" customFormat="1" ht="31.5" customHeight="1">
      <c r="B812" s="39"/>
      <c r="C812" s="191" t="s">
        <v>1360</v>
      </c>
      <c r="D812" s="191" t="s">
        <v>170</v>
      </c>
      <c r="E812" s="192" t="s">
        <v>1361</v>
      </c>
      <c r="F812" s="193" t="s">
        <v>1362</v>
      </c>
      <c r="G812" s="194" t="s">
        <v>433</v>
      </c>
      <c r="H812" s="195">
        <v>8</v>
      </c>
      <c r="I812" s="196"/>
      <c r="J812" s="197">
        <f>ROUND(I812*H812,2)</f>
        <v>0</v>
      </c>
      <c r="K812" s="193" t="s">
        <v>174</v>
      </c>
      <c r="L812" s="59"/>
      <c r="M812" s="198" t="s">
        <v>22</v>
      </c>
      <c r="N812" s="199" t="s">
        <v>49</v>
      </c>
      <c r="O812" s="40"/>
      <c r="P812" s="200">
        <f>O812*H812</f>
        <v>0</v>
      </c>
      <c r="Q812" s="200">
        <v>0</v>
      </c>
      <c r="R812" s="200">
        <f>Q812*H812</f>
        <v>0</v>
      </c>
      <c r="S812" s="200">
        <v>0</v>
      </c>
      <c r="T812" s="201">
        <f>S812*H812</f>
        <v>0</v>
      </c>
      <c r="AR812" s="22" t="s">
        <v>175</v>
      </c>
      <c r="AT812" s="22" t="s">
        <v>170</v>
      </c>
      <c r="AU812" s="22" t="s">
        <v>87</v>
      </c>
      <c r="AY812" s="22" t="s">
        <v>168</v>
      </c>
      <c r="BE812" s="202">
        <f>IF(N812="základní",J812,0)</f>
        <v>0</v>
      </c>
      <c r="BF812" s="202">
        <f>IF(N812="snížená",J812,0)</f>
        <v>0</v>
      </c>
      <c r="BG812" s="202">
        <f>IF(N812="zákl. přenesená",J812,0)</f>
        <v>0</v>
      </c>
      <c r="BH812" s="202">
        <f>IF(N812="sníž. přenesená",J812,0)</f>
        <v>0</v>
      </c>
      <c r="BI812" s="202">
        <f>IF(N812="nulová",J812,0)</f>
        <v>0</v>
      </c>
      <c r="BJ812" s="22" t="s">
        <v>24</v>
      </c>
      <c r="BK812" s="202">
        <f>ROUND(I812*H812,2)</f>
        <v>0</v>
      </c>
      <c r="BL812" s="22" t="s">
        <v>175</v>
      </c>
      <c r="BM812" s="22" t="s">
        <v>1363</v>
      </c>
    </row>
    <row r="813" spans="2:65" s="1" customFormat="1" ht="31.5" customHeight="1">
      <c r="B813" s="39"/>
      <c r="C813" s="191" t="s">
        <v>1364</v>
      </c>
      <c r="D813" s="191" t="s">
        <v>170</v>
      </c>
      <c r="E813" s="192" t="s">
        <v>1365</v>
      </c>
      <c r="F813" s="193" t="s">
        <v>1366</v>
      </c>
      <c r="G813" s="194" t="s">
        <v>173</v>
      </c>
      <c r="H813" s="195">
        <v>1572.14</v>
      </c>
      <c r="I813" s="196"/>
      <c r="J813" s="197">
        <f>ROUND(I813*H813,2)</f>
        <v>0</v>
      </c>
      <c r="K813" s="193" t="s">
        <v>174</v>
      </c>
      <c r="L813" s="59"/>
      <c r="M813" s="198" t="s">
        <v>22</v>
      </c>
      <c r="N813" s="199" t="s">
        <v>49</v>
      </c>
      <c r="O813" s="40"/>
      <c r="P813" s="200">
        <f>O813*H813</f>
        <v>0</v>
      </c>
      <c r="Q813" s="200">
        <v>1.2999999999999999E-4</v>
      </c>
      <c r="R813" s="200">
        <f>Q813*H813</f>
        <v>0.20437819999999998</v>
      </c>
      <c r="S813" s="200">
        <v>0</v>
      </c>
      <c r="T813" s="201">
        <f>S813*H813</f>
        <v>0</v>
      </c>
      <c r="AR813" s="22" t="s">
        <v>175</v>
      </c>
      <c r="AT813" s="22" t="s">
        <v>170</v>
      </c>
      <c r="AU813" s="22" t="s">
        <v>87</v>
      </c>
      <c r="AY813" s="22" t="s">
        <v>168</v>
      </c>
      <c r="BE813" s="202">
        <f>IF(N813="základní",J813,0)</f>
        <v>0</v>
      </c>
      <c r="BF813" s="202">
        <f>IF(N813="snížená",J813,0)</f>
        <v>0</v>
      </c>
      <c r="BG813" s="202">
        <f>IF(N813="zákl. přenesená",J813,0)</f>
        <v>0</v>
      </c>
      <c r="BH813" s="202">
        <f>IF(N813="sníž. přenesená",J813,0)</f>
        <v>0</v>
      </c>
      <c r="BI813" s="202">
        <f>IF(N813="nulová",J813,0)</f>
        <v>0</v>
      </c>
      <c r="BJ813" s="22" t="s">
        <v>24</v>
      </c>
      <c r="BK813" s="202">
        <f>ROUND(I813*H813,2)</f>
        <v>0</v>
      </c>
      <c r="BL813" s="22" t="s">
        <v>175</v>
      </c>
      <c r="BM813" s="22" t="s">
        <v>1367</v>
      </c>
    </row>
    <row r="814" spans="2:65" s="12" customFormat="1" ht="13.5">
      <c r="B814" s="215"/>
      <c r="C814" s="216"/>
      <c r="D814" s="205" t="s">
        <v>177</v>
      </c>
      <c r="E814" s="227" t="s">
        <v>22</v>
      </c>
      <c r="F814" s="228" t="s">
        <v>1368</v>
      </c>
      <c r="G814" s="216"/>
      <c r="H814" s="229">
        <v>1528.96</v>
      </c>
      <c r="I814" s="221"/>
      <c r="J814" s="216"/>
      <c r="K814" s="216"/>
      <c r="L814" s="222"/>
      <c r="M814" s="223"/>
      <c r="N814" s="224"/>
      <c r="O814" s="224"/>
      <c r="P814" s="224"/>
      <c r="Q814" s="224"/>
      <c r="R814" s="224"/>
      <c r="S814" s="224"/>
      <c r="T814" s="225"/>
      <c r="AT814" s="226" t="s">
        <v>177</v>
      </c>
      <c r="AU814" s="226" t="s">
        <v>87</v>
      </c>
      <c r="AV814" s="12" t="s">
        <v>87</v>
      </c>
      <c r="AW814" s="12" t="s">
        <v>41</v>
      </c>
      <c r="AX814" s="12" t="s">
        <v>78</v>
      </c>
      <c r="AY814" s="226" t="s">
        <v>168</v>
      </c>
    </row>
    <row r="815" spans="2:65" s="12" customFormat="1" ht="13.5">
      <c r="B815" s="215"/>
      <c r="C815" s="216"/>
      <c r="D815" s="205" t="s">
        <v>177</v>
      </c>
      <c r="E815" s="227" t="s">
        <v>22</v>
      </c>
      <c r="F815" s="228" t="s">
        <v>722</v>
      </c>
      <c r="G815" s="216"/>
      <c r="H815" s="229">
        <v>43.18</v>
      </c>
      <c r="I815" s="221"/>
      <c r="J815" s="216"/>
      <c r="K815" s="216"/>
      <c r="L815" s="222"/>
      <c r="M815" s="223"/>
      <c r="N815" s="224"/>
      <c r="O815" s="224"/>
      <c r="P815" s="224"/>
      <c r="Q815" s="224"/>
      <c r="R815" s="224"/>
      <c r="S815" s="224"/>
      <c r="T815" s="225"/>
      <c r="AT815" s="226" t="s">
        <v>177</v>
      </c>
      <c r="AU815" s="226" t="s">
        <v>87</v>
      </c>
      <c r="AV815" s="12" t="s">
        <v>87</v>
      </c>
      <c r="AW815" s="12" t="s">
        <v>41</v>
      </c>
      <c r="AX815" s="12" t="s">
        <v>78</v>
      </c>
      <c r="AY815" s="226" t="s">
        <v>168</v>
      </c>
    </row>
    <row r="816" spans="2:65" s="10" customFormat="1" ht="29.85" customHeight="1">
      <c r="B816" s="174"/>
      <c r="C816" s="175"/>
      <c r="D816" s="188" t="s">
        <v>77</v>
      </c>
      <c r="E816" s="189" t="s">
        <v>746</v>
      </c>
      <c r="F816" s="189" t="s">
        <v>1369</v>
      </c>
      <c r="G816" s="175"/>
      <c r="H816" s="175"/>
      <c r="I816" s="178"/>
      <c r="J816" s="190">
        <f>BK816</f>
        <v>0</v>
      </c>
      <c r="K816" s="175"/>
      <c r="L816" s="180"/>
      <c r="M816" s="181"/>
      <c r="N816" s="182"/>
      <c r="O816" s="182"/>
      <c r="P816" s="183">
        <f>SUM(P817:P824)</f>
        <v>0</v>
      </c>
      <c r="Q816" s="182"/>
      <c r="R816" s="183">
        <f>SUM(R817:R824)</f>
        <v>0.1848544</v>
      </c>
      <c r="S816" s="182"/>
      <c r="T816" s="184">
        <f>SUM(T817:T824)</f>
        <v>0</v>
      </c>
      <c r="AR816" s="185" t="s">
        <v>24</v>
      </c>
      <c r="AT816" s="186" t="s">
        <v>77</v>
      </c>
      <c r="AU816" s="186" t="s">
        <v>24</v>
      </c>
      <c r="AY816" s="185" t="s">
        <v>168</v>
      </c>
      <c r="BK816" s="187">
        <f>SUM(BK817:BK824)</f>
        <v>0</v>
      </c>
    </row>
    <row r="817" spans="2:65" s="1" customFormat="1" ht="22.5" customHeight="1">
      <c r="B817" s="39"/>
      <c r="C817" s="191" t="s">
        <v>1370</v>
      </c>
      <c r="D817" s="191" t="s">
        <v>170</v>
      </c>
      <c r="E817" s="192" t="s">
        <v>1371</v>
      </c>
      <c r="F817" s="193" t="s">
        <v>1372</v>
      </c>
      <c r="G817" s="194" t="s">
        <v>1373</v>
      </c>
      <c r="H817" s="195">
        <v>1</v>
      </c>
      <c r="I817" s="196"/>
      <c r="J817" s="197">
        <f t="shared" ref="J817:J822" si="20">ROUND(I817*H817,2)</f>
        <v>0</v>
      </c>
      <c r="K817" s="193" t="s">
        <v>22</v>
      </c>
      <c r="L817" s="59"/>
      <c r="M817" s="198" t="s">
        <v>22</v>
      </c>
      <c r="N817" s="199" t="s">
        <v>49</v>
      </c>
      <c r="O817" s="40"/>
      <c r="P817" s="200">
        <f t="shared" ref="P817:P822" si="21">O817*H817</f>
        <v>0</v>
      </c>
      <c r="Q817" s="200">
        <v>0</v>
      </c>
      <c r="R817" s="200">
        <f t="shared" ref="R817:R822" si="22">Q817*H817</f>
        <v>0</v>
      </c>
      <c r="S817" s="200">
        <v>0</v>
      </c>
      <c r="T817" s="201">
        <f t="shared" ref="T817:T822" si="23">S817*H817</f>
        <v>0</v>
      </c>
      <c r="AR817" s="22" t="s">
        <v>175</v>
      </c>
      <c r="AT817" s="22" t="s">
        <v>170</v>
      </c>
      <c r="AU817" s="22" t="s">
        <v>87</v>
      </c>
      <c r="AY817" s="22" t="s">
        <v>168</v>
      </c>
      <c r="BE817" s="202">
        <f t="shared" ref="BE817:BE822" si="24">IF(N817="základní",J817,0)</f>
        <v>0</v>
      </c>
      <c r="BF817" s="202">
        <f t="shared" ref="BF817:BF822" si="25">IF(N817="snížená",J817,0)</f>
        <v>0</v>
      </c>
      <c r="BG817" s="202">
        <f t="shared" ref="BG817:BG822" si="26">IF(N817="zákl. přenesená",J817,0)</f>
        <v>0</v>
      </c>
      <c r="BH817" s="202">
        <f t="shared" ref="BH817:BH822" si="27">IF(N817="sníž. přenesená",J817,0)</f>
        <v>0</v>
      </c>
      <c r="BI817" s="202">
        <f t="shared" ref="BI817:BI822" si="28">IF(N817="nulová",J817,0)</f>
        <v>0</v>
      </c>
      <c r="BJ817" s="22" t="s">
        <v>24</v>
      </c>
      <c r="BK817" s="202">
        <f t="shared" ref="BK817:BK822" si="29">ROUND(I817*H817,2)</f>
        <v>0</v>
      </c>
      <c r="BL817" s="22" t="s">
        <v>175</v>
      </c>
      <c r="BM817" s="22" t="s">
        <v>1374</v>
      </c>
    </row>
    <row r="818" spans="2:65" s="1" customFormat="1" ht="31.5" customHeight="1">
      <c r="B818" s="39"/>
      <c r="C818" s="191" t="s">
        <v>1375</v>
      </c>
      <c r="D818" s="191" t="s">
        <v>170</v>
      </c>
      <c r="E818" s="192" t="s">
        <v>1376</v>
      </c>
      <c r="F818" s="193" t="s">
        <v>1377</v>
      </c>
      <c r="G818" s="194" t="s">
        <v>1373</v>
      </c>
      <c r="H818" s="195">
        <v>1</v>
      </c>
      <c r="I818" s="196"/>
      <c r="J818" s="197">
        <f t="shared" si="20"/>
        <v>0</v>
      </c>
      <c r="K818" s="193" t="s">
        <v>22</v>
      </c>
      <c r="L818" s="59"/>
      <c r="M818" s="198" t="s">
        <v>22</v>
      </c>
      <c r="N818" s="199" t="s">
        <v>49</v>
      </c>
      <c r="O818" s="40"/>
      <c r="P818" s="200">
        <f t="shared" si="21"/>
        <v>0</v>
      </c>
      <c r="Q818" s="200">
        <v>0</v>
      </c>
      <c r="R818" s="200">
        <f t="shared" si="22"/>
        <v>0</v>
      </c>
      <c r="S818" s="200">
        <v>0</v>
      </c>
      <c r="T818" s="201">
        <f t="shared" si="23"/>
        <v>0</v>
      </c>
      <c r="AR818" s="22" t="s">
        <v>175</v>
      </c>
      <c r="AT818" s="22" t="s">
        <v>170</v>
      </c>
      <c r="AU818" s="22" t="s">
        <v>87</v>
      </c>
      <c r="AY818" s="22" t="s">
        <v>168</v>
      </c>
      <c r="BE818" s="202">
        <f t="shared" si="24"/>
        <v>0</v>
      </c>
      <c r="BF818" s="202">
        <f t="shared" si="25"/>
        <v>0</v>
      </c>
      <c r="BG818" s="202">
        <f t="shared" si="26"/>
        <v>0</v>
      </c>
      <c r="BH818" s="202">
        <f t="shared" si="27"/>
        <v>0</v>
      </c>
      <c r="BI818" s="202">
        <f t="shared" si="28"/>
        <v>0</v>
      </c>
      <c r="BJ818" s="22" t="s">
        <v>24</v>
      </c>
      <c r="BK818" s="202">
        <f t="shared" si="29"/>
        <v>0</v>
      </c>
      <c r="BL818" s="22" t="s">
        <v>175</v>
      </c>
      <c r="BM818" s="22" t="s">
        <v>1378</v>
      </c>
    </row>
    <row r="819" spans="2:65" s="1" customFormat="1" ht="22.5" customHeight="1">
      <c r="B819" s="39"/>
      <c r="C819" s="191" t="s">
        <v>1379</v>
      </c>
      <c r="D819" s="191" t="s">
        <v>170</v>
      </c>
      <c r="E819" s="192" t="s">
        <v>1380</v>
      </c>
      <c r="F819" s="193" t="s">
        <v>1381</v>
      </c>
      <c r="G819" s="194" t="s">
        <v>1373</v>
      </c>
      <c r="H819" s="195">
        <v>1</v>
      </c>
      <c r="I819" s="196"/>
      <c r="J819" s="197">
        <f t="shared" si="20"/>
        <v>0</v>
      </c>
      <c r="K819" s="193" t="s">
        <v>22</v>
      </c>
      <c r="L819" s="59"/>
      <c r="M819" s="198" t="s">
        <v>22</v>
      </c>
      <c r="N819" s="199" t="s">
        <v>49</v>
      </c>
      <c r="O819" s="40"/>
      <c r="P819" s="200">
        <f t="shared" si="21"/>
        <v>0</v>
      </c>
      <c r="Q819" s="200">
        <v>0</v>
      </c>
      <c r="R819" s="200">
        <f t="shared" si="22"/>
        <v>0</v>
      </c>
      <c r="S819" s="200">
        <v>0</v>
      </c>
      <c r="T819" s="201">
        <f t="shared" si="23"/>
        <v>0</v>
      </c>
      <c r="AR819" s="22" t="s">
        <v>175</v>
      </c>
      <c r="AT819" s="22" t="s">
        <v>170</v>
      </c>
      <c r="AU819" s="22" t="s">
        <v>87</v>
      </c>
      <c r="AY819" s="22" t="s">
        <v>168</v>
      </c>
      <c r="BE819" s="202">
        <f t="shared" si="24"/>
        <v>0</v>
      </c>
      <c r="BF819" s="202">
        <f t="shared" si="25"/>
        <v>0</v>
      </c>
      <c r="BG819" s="202">
        <f t="shared" si="26"/>
        <v>0</v>
      </c>
      <c r="BH819" s="202">
        <f t="shared" si="27"/>
        <v>0</v>
      </c>
      <c r="BI819" s="202">
        <f t="shared" si="28"/>
        <v>0</v>
      </c>
      <c r="BJ819" s="22" t="s">
        <v>24</v>
      </c>
      <c r="BK819" s="202">
        <f t="shared" si="29"/>
        <v>0</v>
      </c>
      <c r="BL819" s="22" t="s">
        <v>175</v>
      </c>
      <c r="BM819" s="22" t="s">
        <v>1382</v>
      </c>
    </row>
    <row r="820" spans="2:65" s="1" customFormat="1" ht="22.5" customHeight="1">
      <c r="B820" s="39"/>
      <c r="C820" s="230" t="s">
        <v>1383</v>
      </c>
      <c r="D820" s="230" t="s">
        <v>234</v>
      </c>
      <c r="E820" s="231" t="s">
        <v>1384</v>
      </c>
      <c r="F820" s="232" t="s">
        <v>1385</v>
      </c>
      <c r="G820" s="233" t="s">
        <v>276</v>
      </c>
      <c r="H820" s="234">
        <v>14</v>
      </c>
      <c r="I820" s="235"/>
      <c r="J820" s="236">
        <f t="shared" si="20"/>
        <v>0</v>
      </c>
      <c r="K820" s="232" t="s">
        <v>174</v>
      </c>
      <c r="L820" s="237"/>
      <c r="M820" s="238" t="s">
        <v>22</v>
      </c>
      <c r="N820" s="239" t="s">
        <v>49</v>
      </c>
      <c r="O820" s="40"/>
      <c r="P820" s="200">
        <f t="shared" si="21"/>
        <v>0</v>
      </c>
      <c r="Q820" s="200">
        <v>8.0000000000000002E-3</v>
      </c>
      <c r="R820" s="200">
        <f t="shared" si="22"/>
        <v>0.112</v>
      </c>
      <c r="S820" s="200">
        <v>0</v>
      </c>
      <c r="T820" s="201">
        <f t="shared" si="23"/>
        <v>0</v>
      </c>
      <c r="AR820" s="22" t="s">
        <v>208</v>
      </c>
      <c r="AT820" s="22" t="s">
        <v>234</v>
      </c>
      <c r="AU820" s="22" t="s">
        <v>87</v>
      </c>
      <c r="AY820" s="22" t="s">
        <v>168</v>
      </c>
      <c r="BE820" s="202">
        <f t="shared" si="24"/>
        <v>0</v>
      </c>
      <c r="BF820" s="202">
        <f t="shared" si="25"/>
        <v>0</v>
      </c>
      <c r="BG820" s="202">
        <f t="shared" si="26"/>
        <v>0</v>
      </c>
      <c r="BH820" s="202">
        <f t="shared" si="27"/>
        <v>0</v>
      </c>
      <c r="BI820" s="202">
        <f t="shared" si="28"/>
        <v>0</v>
      </c>
      <c r="BJ820" s="22" t="s">
        <v>24</v>
      </c>
      <c r="BK820" s="202">
        <f t="shared" si="29"/>
        <v>0</v>
      </c>
      <c r="BL820" s="22" t="s">
        <v>175</v>
      </c>
      <c r="BM820" s="22" t="s">
        <v>1386</v>
      </c>
    </row>
    <row r="821" spans="2:65" s="1" customFormat="1" ht="22.5" customHeight="1">
      <c r="B821" s="39"/>
      <c r="C821" s="191" t="s">
        <v>1387</v>
      </c>
      <c r="D821" s="191" t="s">
        <v>170</v>
      </c>
      <c r="E821" s="192" t="s">
        <v>1388</v>
      </c>
      <c r="F821" s="193" t="s">
        <v>1389</v>
      </c>
      <c r="G821" s="194" t="s">
        <v>1373</v>
      </c>
      <c r="H821" s="195">
        <v>1</v>
      </c>
      <c r="I821" s="196"/>
      <c r="J821" s="197">
        <f t="shared" si="20"/>
        <v>0</v>
      </c>
      <c r="K821" s="193" t="s">
        <v>22</v>
      </c>
      <c r="L821" s="59"/>
      <c r="M821" s="198" t="s">
        <v>22</v>
      </c>
      <c r="N821" s="199" t="s">
        <v>49</v>
      </c>
      <c r="O821" s="40"/>
      <c r="P821" s="200">
        <f t="shared" si="21"/>
        <v>0</v>
      </c>
      <c r="Q821" s="200">
        <v>0</v>
      </c>
      <c r="R821" s="200">
        <f t="shared" si="22"/>
        <v>0</v>
      </c>
      <c r="S821" s="200">
        <v>0</v>
      </c>
      <c r="T821" s="201">
        <f t="shared" si="23"/>
        <v>0</v>
      </c>
      <c r="AR821" s="22" t="s">
        <v>175</v>
      </c>
      <c r="AT821" s="22" t="s">
        <v>170</v>
      </c>
      <c r="AU821" s="22" t="s">
        <v>87</v>
      </c>
      <c r="AY821" s="22" t="s">
        <v>168</v>
      </c>
      <c r="BE821" s="202">
        <f t="shared" si="24"/>
        <v>0</v>
      </c>
      <c r="BF821" s="202">
        <f t="shared" si="25"/>
        <v>0</v>
      </c>
      <c r="BG821" s="202">
        <f t="shared" si="26"/>
        <v>0</v>
      </c>
      <c r="BH821" s="202">
        <f t="shared" si="27"/>
        <v>0</v>
      </c>
      <c r="BI821" s="202">
        <f t="shared" si="28"/>
        <v>0</v>
      </c>
      <c r="BJ821" s="22" t="s">
        <v>24</v>
      </c>
      <c r="BK821" s="202">
        <f t="shared" si="29"/>
        <v>0</v>
      </c>
      <c r="BL821" s="22" t="s">
        <v>175</v>
      </c>
      <c r="BM821" s="22" t="s">
        <v>1390</v>
      </c>
    </row>
    <row r="822" spans="2:65" s="1" customFormat="1" ht="171.75" customHeight="1">
      <c r="B822" s="39"/>
      <c r="C822" s="191" t="s">
        <v>1391</v>
      </c>
      <c r="D822" s="191" t="s">
        <v>170</v>
      </c>
      <c r="E822" s="192" t="s">
        <v>1392</v>
      </c>
      <c r="F822" s="193" t="s">
        <v>1393</v>
      </c>
      <c r="G822" s="194" t="s">
        <v>173</v>
      </c>
      <c r="H822" s="195">
        <v>1821.36</v>
      </c>
      <c r="I822" s="196"/>
      <c r="J822" s="197">
        <f t="shared" si="20"/>
        <v>0</v>
      </c>
      <c r="K822" s="193" t="s">
        <v>174</v>
      </c>
      <c r="L822" s="59"/>
      <c r="M822" s="198" t="s">
        <v>22</v>
      </c>
      <c r="N822" s="199" t="s">
        <v>49</v>
      </c>
      <c r="O822" s="40"/>
      <c r="P822" s="200">
        <f t="shared" si="21"/>
        <v>0</v>
      </c>
      <c r="Q822" s="200">
        <v>4.0000000000000003E-5</v>
      </c>
      <c r="R822" s="200">
        <f t="shared" si="22"/>
        <v>7.28544E-2</v>
      </c>
      <c r="S822" s="200">
        <v>0</v>
      </c>
      <c r="T822" s="201">
        <f t="shared" si="23"/>
        <v>0</v>
      </c>
      <c r="AR822" s="22" t="s">
        <v>175</v>
      </c>
      <c r="AT822" s="22" t="s">
        <v>170</v>
      </c>
      <c r="AU822" s="22" t="s">
        <v>87</v>
      </c>
      <c r="AY822" s="22" t="s">
        <v>168</v>
      </c>
      <c r="BE822" s="202">
        <f t="shared" si="24"/>
        <v>0</v>
      </c>
      <c r="BF822" s="202">
        <f t="shared" si="25"/>
        <v>0</v>
      </c>
      <c r="BG822" s="202">
        <f t="shared" si="26"/>
        <v>0</v>
      </c>
      <c r="BH822" s="202">
        <f t="shared" si="27"/>
        <v>0</v>
      </c>
      <c r="BI822" s="202">
        <f t="shared" si="28"/>
        <v>0</v>
      </c>
      <c r="BJ822" s="22" t="s">
        <v>24</v>
      </c>
      <c r="BK822" s="202">
        <f t="shared" si="29"/>
        <v>0</v>
      </c>
      <c r="BL822" s="22" t="s">
        <v>175</v>
      </c>
      <c r="BM822" s="22" t="s">
        <v>1394</v>
      </c>
    </row>
    <row r="823" spans="2:65" s="12" customFormat="1" ht="13.5">
      <c r="B823" s="215"/>
      <c r="C823" s="216"/>
      <c r="D823" s="217" t="s">
        <v>177</v>
      </c>
      <c r="E823" s="218" t="s">
        <v>22</v>
      </c>
      <c r="F823" s="219" t="s">
        <v>1395</v>
      </c>
      <c r="G823" s="216"/>
      <c r="H823" s="220">
        <v>1821.36</v>
      </c>
      <c r="I823" s="221"/>
      <c r="J823" s="216"/>
      <c r="K823" s="216"/>
      <c r="L823" s="222"/>
      <c r="M823" s="223"/>
      <c r="N823" s="224"/>
      <c r="O823" s="224"/>
      <c r="P823" s="224"/>
      <c r="Q823" s="224"/>
      <c r="R823" s="224"/>
      <c r="S823" s="224"/>
      <c r="T823" s="225"/>
      <c r="AT823" s="226" t="s">
        <v>177</v>
      </c>
      <c r="AU823" s="226" t="s">
        <v>87</v>
      </c>
      <c r="AV823" s="12" t="s">
        <v>87</v>
      </c>
      <c r="AW823" s="12" t="s">
        <v>41</v>
      </c>
      <c r="AX823" s="12" t="s">
        <v>78</v>
      </c>
      <c r="AY823" s="226" t="s">
        <v>168</v>
      </c>
    </row>
    <row r="824" spans="2:65" s="1" customFormat="1" ht="299.25" customHeight="1">
      <c r="B824" s="39"/>
      <c r="C824" s="191" t="s">
        <v>1396</v>
      </c>
      <c r="D824" s="191" t="s">
        <v>170</v>
      </c>
      <c r="E824" s="192" t="s">
        <v>1397</v>
      </c>
      <c r="F824" s="193" t="s">
        <v>1398</v>
      </c>
      <c r="G824" s="194" t="s">
        <v>173</v>
      </c>
      <c r="H824" s="195">
        <v>1572.14</v>
      </c>
      <c r="I824" s="196"/>
      <c r="J824" s="197">
        <f>ROUND(I824*H824,2)</f>
        <v>0</v>
      </c>
      <c r="K824" s="193" t="s">
        <v>174</v>
      </c>
      <c r="L824" s="59"/>
      <c r="M824" s="198" t="s">
        <v>22</v>
      </c>
      <c r="N824" s="199" t="s">
        <v>49</v>
      </c>
      <c r="O824" s="40"/>
      <c r="P824" s="200">
        <f>O824*H824</f>
        <v>0</v>
      </c>
      <c r="Q824" s="200">
        <v>0</v>
      </c>
      <c r="R824" s="200">
        <f>Q824*H824</f>
        <v>0</v>
      </c>
      <c r="S824" s="200">
        <v>0</v>
      </c>
      <c r="T824" s="201">
        <f>S824*H824</f>
        <v>0</v>
      </c>
      <c r="AR824" s="22" t="s">
        <v>175</v>
      </c>
      <c r="AT824" s="22" t="s">
        <v>170</v>
      </c>
      <c r="AU824" s="22" t="s">
        <v>87</v>
      </c>
      <c r="AY824" s="22" t="s">
        <v>168</v>
      </c>
      <c r="BE824" s="202">
        <f>IF(N824="základní",J824,0)</f>
        <v>0</v>
      </c>
      <c r="BF824" s="202">
        <f>IF(N824="snížená",J824,0)</f>
        <v>0</v>
      </c>
      <c r="BG824" s="202">
        <f>IF(N824="zákl. přenesená",J824,0)</f>
        <v>0</v>
      </c>
      <c r="BH824" s="202">
        <f>IF(N824="sníž. přenesená",J824,0)</f>
        <v>0</v>
      </c>
      <c r="BI824" s="202">
        <f>IF(N824="nulová",J824,0)</f>
        <v>0</v>
      </c>
      <c r="BJ824" s="22" t="s">
        <v>24</v>
      </c>
      <c r="BK824" s="202">
        <f>ROUND(I824*H824,2)</f>
        <v>0</v>
      </c>
      <c r="BL824" s="22" t="s">
        <v>175</v>
      </c>
      <c r="BM824" s="22" t="s">
        <v>1399</v>
      </c>
    </row>
    <row r="825" spans="2:65" s="10" customFormat="1" ht="29.85" customHeight="1">
      <c r="B825" s="174"/>
      <c r="C825" s="175"/>
      <c r="D825" s="188" t="s">
        <v>77</v>
      </c>
      <c r="E825" s="189" t="s">
        <v>751</v>
      </c>
      <c r="F825" s="189" t="s">
        <v>1400</v>
      </c>
      <c r="G825" s="175"/>
      <c r="H825" s="175"/>
      <c r="I825" s="178"/>
      <c r="J825" s="190">
        <f>BK825</f>
        <v>0</v>
      </c>
      <c r="K825" s="175"/>
      <c r="L825" s="180"/>
      <c r="M825" s="181"/>
      <c r="N825" s="182"/>
      <c r="O825" s="182"/>
      <c r="P825" s="183">
        <f>SUM(P826:P1069)</f>
        <v>0</v>
      </c>
      <c r="Q825" s="182"/>
      <c r="R825" s="183">
        <f>SUM(R826:R1069)</f>
        <v>0</v>
      </c>
      <c r="S825" s="182"/>
      <c r="T825" s="184">
        <f>SUM(T826:T1069)</f>
        <v>787.26795440000001</v>
      </c>
      <c r="AR825" s="185" t="s">
        <v>24</v>
      </c>
      <c r="AT825" s="186" t="s">
        <v>77</v>
      </c>
      <c r="AU825" s="186" t="s">
        <v>24</v>
      </c>
      <c r="AY825" s="185" t="s">
        <v>168</v>
      </c>
      <c r="BK825" s="187">
        <f>SUM(BK826:BK1069)</f>
        <v>0</v>
      </c>
    </row>
    <row r="826" spans="2:65" s="1" customFormat="1" ht="22.5" customHeight="1">
      <c r="B826" s="39"/>
      <c r="C826" s="191" t="s">
        <v>1401</v>
      </c>
      <c r="D826" s="191" t="s">
        <v>170</v>
      </c>
      <c r="E826" s="192" t="s">
        <v>1402</v>
      </c>
      <c r="F826" s="193" t="s">
        <v>1403</v>
      </c>
      <c r="G826" s="194" t="s">
        <v>173</v>
      </c>
      <c r="H826" s="195">
        <v>3966.2930000000001</v>
      </c>
      <c r="I826" s="196"/>
      <c r="J826" s="197">
        <f>ROUND(I826*H826,2)</f>
        <v>0</v>
      </c>
      <c r="K826" s="193" t="s">
        <v>174</v>
      </c>
      <c r="L826" s="59"/>
      <c r="M826" s="198" t="s">
        <v>22</v>
      </c>
      <c r="N826" s="199" t="s">
        <v>49</v>
      </c>
      <c r="O826" s="40"/>
      <c r="P826" s="200">
        <f>O826*H826</f>
        <v>0</v>
      </c>
      <c r="Q826" s="200">
        <v>0</v>
      </c>
      <c r="R826" s="200">
        <f>Q826*H826</f>
        <v>0</v>
      </c>
      <c r="S826" s="200">
        <v>4.0000000000000001E-3</v>
      </c>
      <c r="T826" s="201">
        <f>S826*H826</f>
        <v>15.865172000000001</v>
      </c>
      <c r="AR826" s="22" t="s">
        <v>175</v>
      </c>
      <c r="AT826" s="22" t="s">
        <v>170</v>
      </c>
      <c r="AU826" s="22" t="s">
        <v>87</v>
      </c>
      <c r="AY826" s="22" t="s">
        <v>168</v>
      </c>
      <c r="BE826" s="202">
        <f>IF(N826="základní",J826,0)</f>
        <v>0</v>
      </c>
      <c r="BF826" s="202">
        <f>IF(N826="snížená",J826,0)</f>
        <v>0</v>
      </c>
      <c r="BG826" s="202">
        <f>IF(N826="zákl. přenesená",J826,0)</f>
        <v>0</v>
      </c>
      <c r="BH826" s="202">
        <f>IF(N826="sníž. přenesená",J826,0)</f>
        <v>0</v>
      </c>
      <c r="BI826" s="202">
        <f>IF(N826="nulová",J826,0)</f>
        <v>0</v>
      </c>
      <c r="BJ826" s="22" t="s">
        <v>24</v>
      </c>
      <c r="BK826" s="202">
        <f>ROUND(I826*H826,2)</f>
        <v>0</v>
      </c>
      <c r="BL826" s="22" t="s">
        <v>175</v>
      </c>
      <c r="BM826" s="22" t="s">
        <v>1404</v>
      </c>
    </row>
    <row r="827" spans="2:65" s="11" customFormat="1" ht="13.5">
      <c r="B827" s="203"/>
      <c r="C827" s="204"/>
      <c r="D827" s="205" t="s">
        <v>177</v>
      </c>
      <c r="E827" s="206" t="s">
        <v>22</v>
      </c>
      <c r="F827" s="207" t="s">
        <v>1405</v>
      </c>
      <c r="G827" s="204"/>
      <c r="H827" s="208" t="s">
        <v>22</v>
      </c>
      <c r="I827" s="209"/>
      <c r="J827" s="204"/>
      <c r="K827" s="204"/>
      <c r="L827" s="210"/>
      <c r="M827" s="211"/>
      <c r="N827" s="212"/>
      <c r="O827" s="212"/>
      <c r="P827" s="212"/>
      <c r="Q827" s="212"/>
      <c r="R827" s="212"/>
      <c r="S827" s="212"/>
      <c r="T827" s="213"/>
      <c r="AT827" s="214" t="s">
        <v>177</v>
      </c>
      <c r="AU827" s="214" t="s">
        <v>87</v>
      </c>
      <c r="AV827" s="11" t="s">
        <v>24</v>
      </c>
      <c r="AW827" s="11" t="s">
        <v>41</v>
      </c>
      <c r="AX827" s="11" t="s">
        <v>78</v>
      </c>
      <c r="AY827" s="214" t="s">
        <v>168</v>
      </c>
    </row>
    <row r="828" spans="2:65" s="12" customFormat="1" ht="13.5">
      <c r="B828" s="215"/>
      <c r="C828" s="216"/>
      <c r="D828" s="205" t="s">
        <v>177</v>
      </c>
      <c r="E828" s="227" t="s">
        <v>22</v>
      </c>
      <c r="F828" s="228" t="s">
        <v>1406</v>
      </c>
      <c r="G828" s="216"/>
      <c r="H828" s="229">
        <v>1172.8710000000001</v>
      </c>
      <c r="I828" s="221"/>
      <c r="J828" s="216"/>
      <c r="K828" s="216"/>
      <c r="L828" s="222"/>
      <c r="M828" s="223"/>
      <c r="N828" s="224"/>
      <c r="O828" s="224"/>
      <c r="P828" s="224"/>
      <c r="Q828" s="224"/>
      <c r="R828" s="224"/>
      <c r="S828" s="224"/>
      <c r="T828" s="225"/>
      <c r="AT828" s="226" t="s">
        <v>177</v>
      </c>
      <c r="AU828" s="226" t="s">
        <v>87</v>
      </c>
      <c r="AV828" s="12" t="s">
        <v>87</v>
      </c>
      <c r="AW828" s="12" t="s">
        <v>41</v>
      </c>
      <c r="AX828" s="12" t="s">
        <v>78</v>
      </c>
      <c r="AY828" s="226" t="s">
        <v>168</v>
      </c>
    </row>
    <row r="829" spans="2:65" s="11" customFormat="1" ht="13.5">
      <c r="B829" s="203"/>
      <c r="C829" s="204"/>
      <c r="D829" s="205" t="s">
        <v>177</v>
      </c>
      <c r="E829" s="206" t="s">
        <v>22</v>
      </c>
      <c r="F829" s="207" t="s">
        <v>1407</v>
      </c>
      <c r="G829" s="204"/>
      <c r="H829" s="208" t="s">
        <v>22</v>
      </c>
      <c r="I829" s="209"/>
      <c r="J829" s="204"/>
      <c r="K829" s="204"/>
      <c r="L829" s="210"/>
      <c r="M829" s="211"/>
      <c r="N829" s="212"/>
      <c r="O829" s="212"/>
      <c r="P829" s="212"/>
      <c r="Q829" s="212"/>
      <c r="R829" s="212"/>
      <c r="S829" s="212"/>
      <c r="T829" s="213"/>
      <c r="AT829" s="214" t="s">
        <v>177</v>
      </c>
      <c r="AU829" s="214" t="s">
        <v>87</v>
      </c>
      <c r="AV829" s="11" t="s">
        <v>24</v>
      </c>
      <c r="AW829" s="11" t="s">
        <v>41</v>
      </c>
      <c r="AX829" s="11" t="s">
        <v>78</v>
      </c>
      <c r="AY829" s="214" t="s">
        <v>168</v>
      </c>
    </row>
    <row r="830" spans="2:65" s="12" customFormat="1" ht="13.5">
      <c r="B830" s="215"/>
      <c r="C830" s="216"/>
      <c r="D830" s="205" t="s">
        <v>177</v>
      </c>
      <c r="E830" s="227" t="s">
        <v>22</v>
      </c>
      <c r="F830" s="228" t="s">
        <v>1408</v>
      </c>
      <c r="G830" s="216"/>
      <c r="H830" s="229">
        <v>2345.7420000000002</v>
      </c>
      <c r="I830" s="221"/>
      <c r="J830" s="216"/>
      <c r="K830" s="216"/>
      <c r="L830" s="222"/>
      <c r="M830" s="223"/>
      <c r="N830" s="224"/>
      <c r="O830" s="224"/>
      <c r="P830" s="224"/>
      <c r="Q830" s="224"/>
      <c r="R830" s="224"/>
      <c r="S830" s="224"/>
      <c r="T830" s="225"/>
      <c r="AT830" s="226" t="s">
        <v>177</v>
      </c>
      <c r="AU830" s="226" t="s">
        <v>87</v>
      </c>
      <c r="AV830" s="12" t="s">
        <v>87</v>
      </c>
      <c r="AW830" s="12" t="s">
        <v>41</v>
      </c>
      <c r="AX830" s="12" t="s">
        <v>78</v>
      </c>
      <c r="AY830" s="226" t="s">
        <v>168</v>
      </c>
    </row>
    <row r="831" spans="2:65" s="11" customFormat="1" ht="13.5">
      <c r="B831" s="203"/>
      <c r="C831" s="204"/>
      <c r="D831" s="205" t="s">
        <v>177</v>
      </c>
      <c r="E831" s="206" t="s">
        <v>22</v>
      </c>
      <c r="F831" s="207" t="s">
        <v>1409</v>
      </c>
      <c r="G831" s="204"/>
      <c r="H831" s="208" t="s">
        <v>22</v>
      </c>
      <c r="I831" s="209"/>
      <c r="J831" s="204"/>
      <c r="K831" s="204"/>
      <c r="L831" s="210"/>
      <c r="M831" s="211"/>
      <c r="N831" s="212"/>
      <c r="O831" s="212"/>
      <c r="P831" s="212"/>
      <c r="Q831" s="212"/>
      <c r="R831" s="212"/>
      <c r="S831" s="212"/>
      <c r="T831" s="213"/>
      <c r="AT831" s="214" t="s">
        <v>177</v>
      </c>
      <c r="AU831" s="214" t="s">
        <v>87</v>
      </c>
      <c r="AV831" s="11" t="s">
        <v>24</v>
      </c>
      <c r="AW831" s="11" t="s">
        <v>41</v>
      </c>
      <c r="AX831" s="11" t="s">
        <v>78</v>
      </c>
      <c r="AY831" s="214" t="s">
        <v>168</v>
      </c>
    </row>
    <row r="832" spans="2:65" s="12" customFormat="1" ht="13.5">
      <c r="B832" s="215"/>
      <c r="C832" s="216"/>
      <c r="D832" s="217" t="s">
        <v>177</v>
      </c>
      <c r="E832" s="218" t="s">
        <v>22</v>
      </c>
      <c r="F832" s="219" t="s">
        <v>1410</v>
      </c>
      <c r="G832" s="216"/>
      <c r="H832" s="220">
        <v>447.68</v>
      </c>
      <c r="I832" s="221"/>
      <c r="J832" s="216"/>
      <c r="K832" s="216"/>
      <c r="L832" s="222"/>
      <c r="M832" s="223"/>
      <c r="N832" s="224"/>
      <c r="O832" s="224"/>
      <c r="P832" s="224"/>
      <c r="Q832" s="224"/>
      <c r="R832" s="224"/>
      <c r="S832" s="224"/>
      <c r="T832" s="225"/>
      <c r="AT832" s="226" t="s">
        <v>177</v>
      </c>
      <c r="AU832" s="226" t="s">
        <v>87</v>
      </c>
      <c r="AV832" s="12" t="s">
        <v>87</v>
      </c>
      <c r="AW832" s="12" t="s">
        <v>41</v>
      </c>
      <c r="AX832" s="12" t="s">
        <v>78</v>
      </c>
      <c r="AY832" s="226" t="s">
        <v>168</v>
      </c>
    </row>
    <row r="833" spans="2:65" s="1" customFormat="1" ht="31.5" customHeight="1">
      <c r="B833" s="39"/>
      <c r="C833" s="191" t="s">
        <v>1411</v>
      </c>
      <c r="D833" s="191" t="s">
        <v>170</v>
      </c>
      <c r="E833" s="192" t="s">
        <v>1412</v>
      </c>
      <c r="F833" s="193" t="s">
        <v>1413</v>
      </c>
      <c r="G833" s="194" t="s">
        <v>276</v>
      </c>
      <c r="H833" s="195">
        <v>1</v>
      </c>
      <c r="I833" s="196"/>
      <c r="J833" s="197">
        <f t="shared" ref="J833:J842" si="30">ROUND(I833*H833,2)</f>
        <v>0</v>
      </c>
      <c r="K833" s="193" t="s">
        <v>174</v>
      </c>
      <c r="L833" s="59"/>
      <c r="M833" s="198" t="s">
        <v>22</v>
      </c>
      <c r="N833" s="199" t="s">
        <v>49</v>
      </c>
      <c r="O833" s="40"/>
      <c r="P833" s="200">
        <f t="shared" ref="P833:P842" si="31">O833*H833</f>
        <v>0</v>
      </c>
      <c r="Q833" s="200">
        <v>0</v>
      </c>
      <c r="R833" s="200">
        <f t="shared" ref="R833:R842" si="32">Q833*H833</f>
        <v>0</v>
      </c>
      <c r="S833" s="200">
        <v>4.2849999999999999E-2</v>
      </c>
      <c r="T833" s="201">
        <f t="shared" ref="T833:T842" si="33">S833*H833</f>
        <v>4.2849999999999999E-2</v>
      </c>
      <c r="AR833" s="22" t="s">
        <v>175</v>
      </c>
      <c r="AT833" s="22" t="s">
        <v>170</v>
      </c>
      <c r="AU833" s="22" t="s">
        <v>87</v>
      </c>
      <c r="AY833" s="22" t="s">
        <v>168</v>
      </c>
      <c r="BE833" s="202">
        <f t="shared" ref="BE833:BE842" si="34">IF(N833="základní",J833,0)</f>
        <v>0</v>
      </c>
      <c r="BF833" s="202">
        <f t="shared" ref="BF833:BF842" si="35">IF(N833="snížená",J833,0)</f>
        <v>0</v>
      </c>
      <c r="BG833" s="202">
        <f t="shared" ref="BG833:BG842" si="36">IF(N833="zákl. přenesená",J833,0)</f>
        <v>0</v>
      </c>
      <c r="BH833" s="202">
        <f t="shared" ref="BH833:BH842" si="37">IF(N833="sníž. přenesená",J833,0)</f>
        <v>0</v>
      </c>
      <c r="BI833" s="202">
        <f t="shared" ref="BI833:BI842" si="38">IF(N833="nulová",J833,0)</f>
        <v>0</v>
      </c>
      <c r="BJ833" s="22" t="s">
        <v>24</v>
      </c>
      <c r="BK833" s="202">
        <f t="shared" ref="BK833:BK842" si="39">ROUND(I833*H833,2)</f>
        <v>0</v>
      </c>
      <c r="BL833" s="22" t="s">
        <v>175</v>
      </c>
      <c r="BM833" s="22" t="s">
        <v>1414</v>
      </c>
    </row>
    <row r="834" spans="2:65" s="1" customFormat="1" ht="22.5" customHeight="1">
      <c r="B834" s="39"/>
      <c r="C834" s="191" t="s">
        <v>1415</v>
      </c>
      <c r="D834" s="191" t="s">
        <v>170</v>
      </c>
      <c r="E834" s="192" t="s">
        <v>1416</v>
      </c>
      <c r="F834" s="193" t="s">
        <v>1417</v>
      </c>
      <c r="G834" s="194" t="s">
        <v>276</v>
      </c>
      <c r="H834" s="195">
        <v>4</v>
      </c>
      <c r="I834" s="196"/>
      <c r="J834" s="197">
        <f t="shared" si="30"/>
        <v>0</v>
      </c>
      <c r="K834" s="193" t="s">
        <v>174</v>
      </c>
      <c r="L834" s="59"/>
      <c r="M834" s="198" t="s">
        <v>22</v>
      </c>
      <c r="N834" s="199" t="s">
        <v>49</v>
      </c>
      <c r="O834" s="40"/>
      <c r="P834" s="200">
        <f t="shared" si="31"/>
        <v>0</v>
      </c>
      <c r="Q834" s="200">
        <v>0</v>
      </c>
      <c r="R834" s="200">
        <f t="shared" si="32"/>
        <v>0</v>
      </c>
      <c r="S834" s="200">
        <v>3.5220000000000001E-2</v>
      </c>
      <c r="T834" s="201">
        <f t="shared" si="33"/>
        <v>0.14088000000000001</v>
      </c>
      <c r="AR834" s="22" t="s">
        <v>249</v>
      </c>
      <c r="AT834" s="22" t="s">
        <v>170</v>
      </c>
      <c r="AU834" s="22" t="s">
        <v>87</v>
      </c>
      <c r="AY834" s="22" t="s">
        <v>168</v>
      </c>
      <c r="BE834" s="202">
        <f t="shared" si="34"/>
        <v>0</v>
      </c>
      <c r="BF834" s="202">
        <f t="shared" si="35"/>
        <v>0</v>
      </c>
      <c r="BG834" s="202">
        <f t="shared" si="36"/>
        <v>0</v>
      </c>
      <c r="BH834" s="202">
        <f t="shared" si="37"/>
        <v>0</v>
      </c>
      <c r="BI834" s="202">
        <f t="shared" si="38"/>
        <v>0</v>
      </c>
      <c r="BJ834" s="22" t="s">
        <v>24</v>
      </c>
      <c r="BK834" s="202">
        <f t="shared" si="39"/>
        <v>0</v>
      </c>
      <c r="BL834" s="22" t="s">
        <v>249</v>
      </c>
      <c r="BM834" s="22" t="s">
        <v>1418</v>
      </c>
    </row>
    <row r="835" spans="2:65" s="1" customFormat="1" ht="22.5" customHeight="1">
      <c r="B835" s="39"/>
      <c r="C835" s="191" t="s">
        <v>1419</v>
      </c>
      <c r="D835" s="191" t="s">
        <v>170</v>
      </c>
      <c r="E835" s="192" t="s">
        <v>1420</v>
      </c>
      <c r="F835" s="193" t="s">
        <v>1421</v>
      </c>
      <c r="G835" s="194" t="s">
        <v>1422</v>
      </c>
      <c r="H835" s="195">
        <v>3</v>
      </c>
      <c r="I835" s="196"/>
      <c r="J835" s="197">
        <f t="shared" si="30"/>
        <v>0</v>
      </c>
      <c r="K835" s="193" t="s">
        <v>174</v>
      </c>
      <c r="L835" s="59"/>
      <c r="M835" s="198" t="s">
        <v>22</v>
      </c>
      <c r="N835" s="199" t="s">
        <v>49</v>
      </c>
      <c r="O835" s="40"/>
      <c r="P835" s="200">
        <f t="shared" si="31"/>
        <v>0</v>
      </c>
      <c r="Q835" s="200">
        <v>0</v>
      </c>
      <c r="R835" s="200">
        <f t="shared" si="32"/>
        <v>0</v>
      </c>
      <c r="S835" s="200">
        <v>1.933E-2</v>
      </c>
      <c r="T835" s="201">
        <f t="shared" si="33"/>
        <v>5.799E-2</v>
      </c>
      <c r="AR835" s="22" t="s">
        <v>175</v>
      </c>
      <c r="AT835" s="22" t="s">
        <v>170</v>
      </c>
      <c r="AU835" s="22" t="s">
        <v>87</v>
      </c>
      <c r="AY835" s="22" t="s">
        <v>168</v>
      </c>
      <c r="BE835" s="202">
        <f t="shared" si="34"/>
        <v>0</v>
      </c>
      <c r="BF835" s="202">
        <f t="shared" si="35"/>
        <v>0</v>
      </c>
      <c r="BG835" s="202">
        <f t="shared" si="36"/>
        <v>0</v>
      </c>
      <c r="BH835" s="202">
        <f t="shared" si="37"/>
        <v>0</v>
      </c>
      <c r="BI835" s="202">
        <f t="shared" si="38"/>
        <v>0</v>
      </c>
      <c r="BJ835" s="22" t="s">
        <v>24</v>
      </c>
      <c r="BK835" s="202">
        <f t="shared" si="39"/>
        <v>0</v>
      </c>
      <c r="BL835" s="22" t="s">
        <v>175</v>
      </c>
      <c r="BM835" s="22" t="s">
        <v>1423</v>
      </c>
    </row>
    <row r="836" spans="2:65" s="1" customFormat="1" ht="22.5" customHeight="1">
      <c r="B836" s="39"/>
      <c r="C836" s="191" t="s">
        <v>1424</v>
      </c>
      <c r="D836" s="191" t="s">
        <v>170</v>
      </c>
      <c r="E836" s="192" t="s">
        <v>1425</v>
      </c>
      <c r="F836" s="193" t="s">
        <v>1426</v>
      </c>
      <c r="G836" s="194" t="s">
        <v>1422</v>
      </c>
      <c r="H836" s="195">
        <v>4</v>
      </c>
      <c r="I836" s="196"/>
      <c r="J836" s="197">
        <f t="shared" si="30"/>
        <v>0</v>
      </c>
      <c r="K836" s="193" t="s">
        <v>174</v>
      </c>
      <c r="L836" s="59"/>
      <c r="M836" s="198" t="s">
        <v>22</v>
      </c>
      <c r="N836" s="199" t="s">
        <v>49</v>
      </c>
      <c r="O836" s="40"/>
      <c r="P836" s="200">
        <f t="shared" si="31"/>
        <v>0</v>
      </c>
      <c r="Q836" s="200">
        <v>0</v>
      </c>
      <c r="R836" s="200">
        <f t="shared" si="32"/>
        <v>0</v>
      </c>
      <c r="S836" s="200">
        <v>1.9460000000000002E-2</v>
      </c>
      <c r="T836" s="201">
        <f t="shared" si="33"/>
        <v>7.7840000000000006E-2</v>
      </c>
      <c r="AR836" s="22" t="s">
        <v>175</v>
      </c>
      <c r="AT836" s="22" t="s">
        <v>170</v>
      </c>
      <c r="AU836" s="22" t="s">
        <v>87</v>
      </c>
      <c r="AY836" s="22" t="s">
        <v>168</v>
      </c>
      <c r="BE836" s="202">
        <f t="shared" si="34"/>
        <v>0</v>
      </c>
      <c r="BF836" s="202">
        <f t="shared" si="35"/>
        <v>0</v>
      </c>
      <c r="BG836" s="202">
        <f t="shared" si="36"/>
        <v>0</v>
      </c>
      <c r="BH836" s="202">
        <f t="shared" si="37"/>
        <v>0</v>
      </c>
      <c r="BI836" s="202">
        <f t="shared" si="38"/>
        <v>0</v>
      </c>
      <c r="BJ836" s="22" t="s">
        <v>24</v>
      </c>
      <c r="BK836" s="202">
        <f t="shared" si="39"/>
        <v>0</v>
      </c>
      <c r="BL836" s="22" t="s">
        <v>175</v>
      </c>
      <c r="BM836" s="22" t="s">
        <v>1427</v>
      </c>
    </row>
    <row r="837" spans="2:65" s="1" customFormat="1" ht="22.5" customHeight="1">
      <c r="B837" s="39"/>
      <c r="C837" s="191" t="s">
        <v>1428</v>
      </c>
      <c r="D837" s="191" t="s">
        <v>170</v>
      </c>
      <c r="E837" s="192" t="s">
        <v>1429</v>
      </c>
      <c r="F837" s="193" t="s">
        <v>1430</v>
      </c>
      <c r="G837" s="194" t="s">
        <v>1422</v>
      </c>
      <c r="H837" s="195">
        <v>1</v>
      </c>
      <c r="I837" s="196"/>
      <c r="J837" s="197">
        <f t="shared" si="30"/>
        <v>0</v>
      </c>
      <c r="K837" s="193" t="s">
        <v>174</v>
      </c>
      <c r="L837" s="59"/>
      <c r="M837" s="198" t="s">
        <v>22</v>
      </c>
      <c r="N837" s="199" t="s">
        <v>49</v>
      </c>
      <c r="O837" s="40"/>
      <c r="P837" s="200">
        <f t="shared" si="31"/>
        <v>0</v>
      </c>
      <c r="Q837" s="200">
        <v>0</v>
      </c>
      <c r="R837" s="200">
        <f t="shared" si="32"/>
        <v>0</v>
      </c>
      <c r="S837" s="200">
        <v>2.4500000000000001E-2</v>
      </c>
      <c r="T837" s="201">
        <f t="shared" si="33"/>
        <v>2.4500000000000001E-2</v>
      </c>
      <c r="AR837" s="22" t="s">
        <v>175</v>
      </c>
      <c r="AT837" s="22" t="s">
        <v>170</v>
      </c>
      <c r="AU837" s="22" t="s">
        <v>87</v>
      </c>
      <c r="AY837" s="22" t="s">
        <v>168</v>
      </c>
      <c r="BE837" s="202">
        <f t="shared" si="34"/>
        <v>0</v>
      </c>
      <c r="BF837" s="202">
        <f t="shared" si="35"/>
        <v>0</v>
      </c>
      <c r="BG837" s="202">
        <f t="shared" si="36"/>
        <v>0</v>
      </c>
      <c r="BH837" s="202">
        <f t="shared" si="37"/>
        <v>0</v>
      </c>
      <c r="BI837" s="202">
        <f t="shared" si="38"/>
        <v>0</v>
      </c>
      <c r="BJ837" s="22" t="s">
        <v>24</v>
      </c>
      <c r="BK837" s="202">
        <f t="shared" si="39"/>
        <v>0</v>
      </c>
      <c r="BL837" s="22" t="s">
        <v>175</v>
      </c>
      <c r="BM837" s="22" t="s">
        <v>1431</v>
      </c>
    </row>
    <row r="838" spans="2:65" s="1" customFormat="1" ht="31.5" customHeight="1">
      <c r="B838" s="39"/>
      <c r="C838" s="191" t="s">
        <v>1432</v>
      </c>
      <c r="D838" s="191" t="s">
        <v>170</v>
      </c>
      <c r="E838" s="192" t="s">
        <v>1433</v>
      </c>
      <c r="F838" s="193" t="s">
        <v>1434</v>
      </c>
      <c r="G838" s="194" t="s">
        <v>1422</v>
      </c>
      <c r="H838" s="195">
        <v>1</v>
      </c>
      <c r="I838" s="196"/>
      <c r="J838" s="197">
        <f t="shared" si="30"/>
        <v>0</v>
      </c>
      <c r="K838" s="193" t="s">
        <v>174</v>
      </c>
      <c r="L838" s="59"/>
      <c r="M838" s="198" t="s">
        <v>22</v>
      </c>
      <c r="N838" s="199" t="s">
        <v>49</v>
      </c>
      <c r="O838" s="40"/>
      <c r="P838" s="200">
        <f t="shared" si="31"/>
        <v>0</v>
      </c>
      <c r="Q838" s="200">
        <v>0</v>
      </c>
      <c r="R838" s="200">
        <f t="shared" si="32"/>
        <v>0</v>
      </c>
      <c r="S838" s="200">
        <v>3.4700000000000002E-2</v>
      </c>
      <c r="T838" s="201">
        <f t="shared" si="33"/>
        <v>3.4700000000000002E-2</v>
      </c>
      <c r="AR838" s="22" t="s">
        <v>175</v>
      </c>
      <c r="AT838" s="22" t="s">
        <v>170</v>
      </c>
      <c r="AU838" s="22" t="s">
        <v>87</v>
      </c>
      <c r="AY838" s="22" t="s">
        <v>168</v>
      </c>
      <c r="BE838" s="202">
        <f t="shared" si="34"/>
        <v>0</v>
      </c>
      <c r="BF838" s="202">
        <f t="shared" si="35"/>
        <v>0</v>
      </c>
      <c r="BG838" s="202">
        <f t="shared" si="36"/>
        <v>0</v>
      </c>
      <c r="BH838" s="202">
        <f t="shared" si="37"/>
        <v>0</v>
      </c>
      <c r="BI838" s="202">
        <f t="shared" si="38"/>
        <v>0</v>
      </c>
      <c r="BJ838" s="22" t="s">
        <v>24</v>
      </c>
      <c r="BK838" s="202">
        <f t="shared" si="39"/>
        <v>0</v>
      </c>
      <c r="BL838" s="22" t="s">
        <v>175</v>
      </c>
      <c r="BM838" s="22" t="s">
        <v>1435</v>
      </c>
    </row>
    <row r="839" spans="2:65" s="1" customFormat="1" ht="22.5" customHeight="1">
      <c r="B839" s="39"/>
      <c r="C839" s="191" t="s">
        <v>1436</v>
      </c>
      <c r="D839" s="191" t="s">
        <v>170</v>
      </c>
      <c r="E839" s="192" t="s">
        <v>1437</v>
      </c>
      <c r="F839" s="193" t="s">
        <v>1438</v>
      </c>
      <c r="G839" s="194" t="s">
        <v>276</v>
      </c>
      <c r="H839" s="195">
        <v>6</v>
      </c>
      <c r="I839" s="196"/>
      <c r="J839" s="197">
        <f t="shared" si="30"/>
        <v>0</v>
      </c>
      <c r="K839" s="193" t="s">
        <v>174</v>
      </c>
      <c r="L839" s="59"/>
      <c r="M839" s="198" t="s">
        <v>22</v>
      </c>
      <c r="N839" s="199" t="s">
        <v>49</v>
      </c>
      <c r="O839" s="40"/>
      <c r="P839" s="200">
        <f t="shared" si="31"/>
        <v>0</v>
      </c>
      <c r="Q839" s="200">
        <v>0</v>
      </c>
      <c r="R839" s="200">
        <f t="shared" si="32"/>
        <v>0</v>
      </c>
      <c r="S839" s="200">
        <v>4.8999999999999998E-4</v>
      </c>
      <c r="T839" s="201">
        <f t="shared" si="33"/>
        <v>2.9399999999999999E-3</v>
      </c>
      <c r="AR839" s="22" t="s">
        <v>175</v>
      </c>
      <c r="AT839" s="22" t="s">
        <v>170</v>
      </c>
      <c r="AU839" s="22" t="s">
        <v>87</v>
      </c>
      <c r="AY839" s="22" t="s">
        <v>168</v>
      </c>
      <c r="BE839" s="202">
        <f t="shared" si="34"/>
        <v>0</v>
      </c>
      <c r="BF839" s="202">
        <f t="shared" si="35"/>
        <v>0</v>
      </c>
      <c r="BG839" s="202">
        <f t="shared" si="36"/>
        <v>0</v>
      </c>
      <c r="BH839" s="202">
        <f t="shared" si="37"/>
        <v>0</v>
      </c>
      <c r="BI839" s="202">
        <f t="shared" si="38"/>
        <v>0</v>
      </c>
      <c r="BJ839" s="22" t="s">
        <v>24</v>
      </c>
      <c r="BK839" s="202">
        <f t="shared" si="39"/>
        <v>0</v>
      </c>
      <c r="BL839" s="22" t="s">
        <v>175</v>
      </c>
      <c r="BM839" s="22" t="s">
        <v>1439</v>
      </c>
    </row>
    <row r="840" spans="2:65" s="1" customFormat="1" ht="22.5" customHeight="1">
      <c r="B840" s="39"/>
      <c r="C840" s="191" t="s">
        <v>1440</v>
      </c>
      <c r="D840" s="191" t="s">
        <v>170</v>
      </c>
      <c r="E840" s="192" t="s">
        <v>1441</v>
      </c>
      <c r="F840" s="193" t="s">
        <v>1442</v>
      </c>
      <c r="G840" s="194" t="s">
        <v>1422</v>
      </c>
      <c r="H840" s="195">
        <v>5</v>
      </c>
      <c r="I840" s="196"/>
      <c r="J840" s="197">
        <f t="shared" si="30"/>
        <v>0</v>
      </c>
      <c r="K840" s="193" t="s">
        <v>174</v>
      </c>
      <c r="L840" s="59"/>
      <c r="M840" s="198" t="s">
        <v>22</v>
      </c>
      <c r="N840" s="199" t="s">
        <v>49</v>
      </c>
      <c r="O840" s="40"/>
      <c r="P840" s="200">
        <f t="shared" si="31"/>
        <v>0</v>
      </c>
      <c r="Q840" s="200">
        <v>0</v>
      </c>
      <c r="R840" s="200">
        <f t="shared" si="32"/>
        <v>0</v>
      </c>
      <c r="S840" s="200">
        <v>1.56E-3</v>
      </c>
      <c r="T840" s="201">
        <f t="shared" si="33"/>
        <v>7.7999999999999996E-3</v>
      </c>
      <c r="AR840" s="22" t="s">
        <v>175</v>
      </c>
      <c r="AT840" s="22" t="s">
        <v>170</v>
      </c>
      <c r="AU840" s="22" t="s">
        <v>87</v>
      </c>
      <c r="AY840" s="22" t="s">
        <v>168</v>
      </c>
      <c r="BE840" s="202">
        <f t="shared" si="34"/>
        <v>0</v>
      </c>
      <c r="BF840" s="202">
        <f t="shared" si="35"/>
        <v>0</v>
      </c>
      <c r="BG840" s="202">
        <f t="shared" si="36"/>
        <v>0</v>
      </c>
      <c r="BH840" s="202">
        <f t="shared" si="37"/>
        <v>0</v>
      </c>
      <c r="BI840" s="202">
        <f t="shared" si="38"/>
        <v>0</v>
      </c>
      <c r="BJ840" s="22" t="s">
        <v>24</v>
      </c>
      <c r="BK840" s="202">
        <f t="shared" si="39"/>
        <v>0</v>
      </c>
      <c r="BL840" s="22" t="s">
        <v>175</v>
      </c>
      <c r="BM840" s="22" t="s">
        <v>1443</v>
      </c>
    </row>
    <row r="841" spans="2:65" s="1" customFormat="1" ht="22.5" customHeight="1">
      <c r="B841" s="39"/>
      <c r="C841" s="191" t="s">
        <v>1444</v>
      </c>
      <c r="D841" s="191" t="s">
        <v>170</v>
      </c>
      <c r="E841" s="192" t="s">
        <v>1445</v>
      </c>
      <c r="F841" s="193" t="s">
        <v>1446</v>
      </c>
      <c r="G841" s="194" t="s">
        <v>276</v>
      </c>
      <c r="H841" s="195">
        <v>1</v>
      </c>
      <c r="I841" s="196"/>
      <c r="J841" s="197">
        <f t="shared" si="30"/>
        <v>0</v>
      </c>
      <c r="K841" s="193" t="s">
        <v>174</v>
      </c>
      <c r="L841" s="59"/>
      <c r="M841" s="198" t="s">
        <v>22</v>
      </c>
      <c r="N841" s="199" t="s">
        <v>49</v>
      </c>
      <c r="O841" s="40"/>
      <c r="P841" s="200">
        <f t="shared" si="31"/>
        <v>0</v>
      </c>
      <c r="Q841" s="200">
        <v>0</v>
      </c>
      <c r="R841" s="200">
        <f t="shared" si="32"/>
        <v>0</v>
      </c>
      <c r="S841" s="200">
        <v>2.2499999999999998E-3</v>
      </c>
      <c r="T841" s="201">
        <f t="shared" si="33"/>
        <v>2.2499999999999998E-3</v>
      </c>
      <c r="AR841" s="22" t="s">
        <v>175</v>
      </c>
      <c r="AT841" s="22" t="s">
        <v>170</v>
      </c>
      <c r="AU841" s="22" t="s">
        <v>87</v>
      </c>
      <c r="AY841" s="22" t="s">
        <v>168</v>
      </c>
      <c r="BE841" s="202">
        <f t="shared" si="34"/>
        <v>0</v>
      </c>
      <c r="BF841" s="202">
        <f t="shared" si="35"/>
        <v>0</v>
      </c>
      <c r="BG841" s="202">
        <f t="shared" si="36"/>
        <v>0</v>
      </c>
      <c r="BH841" s="202">
        <f t="shared" si="37"/>
        <v>0</v>
      </c>
      <c r="BI841" s="202">
        <f t="shared" si="38"/>
        <v>0</v>
      </c>
      <c r="BJ841" s="22" t="s">
        <v>24</v>
      </c>
      <c r="BK841" s="202">
        <f t="shared" si="39"/>
        <v>0</v>
      </c>
      <c r="BL841" s="22" t="s">
        <v>175</v>
      </c>
      <c r="BM841" s="22" t="s">
        <v>1447</v>
      </c>
    </row>
    <row r="842" spans="2:65" s="1" customFormat="1" ht="22.5" customHeight="1">
      <c r="B842" s="39"/>
      <c r="C842" s="191" t="s">
        <v>1448</v>
      </c>
      <c r="D842" s="191" t="s">
        <v>170</v>
      </c>
      <c r="E842" s="192" t="s">
        <v>1449</v>
      </c>
      <c r="F842" s="193" t="s">
        <v>1450</v>
      </c>
      <c r="G842" s="194" t="s">
        <v>433</v>
      </c>
      <c r="H842" s="195">
        <v>9</v>
      </c>
      <c r="I842" s="196"/>
      <c r="J842" s="197">
        <f t="shared" si="30"/>
        <v>0</v>
      </c>
      <c r="K842" s="193" t="s">
        <v>174</v>
      </c>
      <c r="L842" s="59"/>
      <c r="M842" s="198" t="s">
        <v>22</v>
      </c>
      <c r="N842" s="199" t="s">
        <v>49</v>
      </c>
      <c r="O842" s="40"/>
      <c r="P842" s="200">
        <f t="shared" si="31"/>
        <v>0</v>
      </c>
      <c r="Q842" s="200">
        <v>0</v>
      </c>
      <c r="R842" s="200">
        <f t="shared" si="32"/>
        <v>0</v>
      </c>
      <c r="S842" s="200">
        <v>1.75E-3</v>
      </c>
      <c r="T842" s="201">
        <f t="shared" si="33"/>
        <v>1.575E-2</v>
      </c>
      <c r="AR842" s="22" t="s">
        <v>175</v>
      </c>
      <c r="AT842" s="22" t="s">
        <v>170</v>
      </c>
      <c r="AU842" s="22" t="s">
        <v>87</v>
      </c>
      <c r="AY842" s="22" t="s">
        <v>168</v>
      </c>
      <c r="BE842" s="202">
        <f t="shared" si="34"/>
        <v>0</v>
      </c>
      <c r="BF842" s="202">
        <f t="shared" si="35"/>
        <v>0</v>
      </c>
      <c r="BG842" s="202">
        <f t="shared" si="36"/>
        <v>0</v>
      </c>
      <c r="BH842" s="202">
        <f t="shared" si="37"/>
        <v>0</v>
      </c>
      <c r="BI842" s="202">
        <f t="shared" si="38"/>
        <v>0</v>
      </c>
      <c r="BJ842" s="22" t="s">
        <v>24</v>
      </c>
      <c r="BK842" s="202">
        <f t="shared" si="39"/>
        <v>0</v>
      </c>
      <c r="BL842" s="22" t="s">
        <v>175</v>
      </c>
      <c r="BM842" s="22" t="s">
        <v>1451</v>
      </c>
    </row>
    <row r="843" spans="2:65" s="12" customFormat="1" ht="13.5">
      <c r="B843" s="215"/>
      <c r="C843" s="216"/>
      <c r="D843" s="217" t="s">
        <v>177</v>
      </c>
      <c r="E843" s="218" t="s">
        <v>22</v>
      </c>
      <c r="F843" s="219" t="s">
        <v>1452</v>
      </c>
      <c r="G843" s="216"/>
      <c r="H843" s="220">
        <v>9</v>
      </c>
      <c r="I843" s="221"/>
      <c r="J843" s="216"/>
      <c r="K843" s="216"/>
      <c r="L843" s="222"/>
      <c r="M843" s="223"/>
      <c r="N843" s="224"/>
      <c r="O843" s="224"/>
      <c r="P843" s="224"/>
      <c r="Q843" s="224"/>
      <c r="R843" s="224"/>
      <c r="S843" s="224"/>
      <c r="T843" s="225"/>
      <c r="AT843" s="226" t="s">
        <v>177</v>
      </c>
      <c r="AU843" s="226" t="s">
        <v>87</v>
      </c>
      <c r="AV843" s="12" t="s">
        <v>87</v>
      </c>
      <c r="AW843" s="12" t="s">
        <v>41</v>
      </c>
      <c r="AX843" s="12" t="s">
        <v>78</v>
      </c>
      <c r="AY843" s="226" t="s">
        <v>168</v>
      </c>
    </row>
    <row r="844" spans="2:65" s="1" customFormat="1" ht="22.5" customHeight="1">
      <c r="B844" s="39"/>
      <c r="C844" s="191" t="s">
        <v>1453</v>
      </c>
      <c r="D844" s="191" t="s">
        <v>170</v>
      </c>
      <c r="E844" s="192" t="s">
        <v>1454</v>
      </c>
      <c r="F844" s="193" t="s">
        <v>1455</v>
      </c>
      <c r="G844" s="194" t="s">
        <v>433</v>
      </c>
      <c r="H844" s="195">
        <v>78.510000000000005</v>
      </c>
      <c r="I844" s="196"/>
      <c r="J844" s="197">
        <f>ROUND(I844*H844,2)</f>
        <v>0</v>
      </c>
      <c r="K844" s="193" t="s">
        <v>174</v>
      </c>
      <c r="L844" s="59"/>
      <c r="M844" s="198" t="s">
        <v>22</v>
      </c>
      <c r="N844" s="199" t="s">
        <v>49</v>
      </c>
      <c r="O844" s="40"/>
      <c r="P844" s="200">
        <f>O844*H844</f>
        <v>0</v>
      </c>
      <c r="Q844" s="200">
        <v>0</v>
      </c>
      <c r="R844" s="200">
        <f>Q844*H844</f>
        <v>0</v>
      </c>
      <c r="S844" s="200">
        <v>2.5999999999999999E-3</v>
      </c>
      <c r="T844" s="201">
        <f>S844*H844</f>
        <v>0.204126</v>
      </c>
      <c r="AR844" s="22" t="s">
        <v>249</v>
      </c>
      <c r="AT844" s="22" t="s">
        <v>170</v>
      </c>
      <c r="AU844" s="22" t="s">
        <v>87</v>
      </c>
      <c r="AY844" s="22" t="s">
        <v>168</v>
      </c>
      <c r="BE844" s="202">
        <f>IF(N844="základní",J844,0)</f>
        <v>0</v>
      </c>
      <c r="BF844" s="202">
        <f>IF(N844="snížená",J844,0)</f>
        <v>0</v>
      </c>
      <c r="BG844" s="202">
        <f>IF(N844="zákl. přenesená",J844,0)</f>
        <v>0</v>
      </c>
      <c r="BH844" s="202">
        <f>IF(N844="sníž. přenesená",J844,0)</f>
        <v>0</v>
      </c>
      <c r="BI844" s="202">
        <f>IF(N844="nulová",J844,0)</f>
        <v>0</v>
      </c>
      <c r="BJ844" s="22" t="s">
        <v>24</v>
      </c>
      <c r="BK844" s="202">
        <f>ROUND(I844*H844,2)</f>
        <v>0</v>
      </c>
      <c r="BL844" s="22" t="s">
        <v>249</v>
      </c>
      <c r="BM844" s="22" t="s">
        <v>1456</v>
      </c>
    </row>
    <row r="845" spans="2:65" s="12" customFormat="1" ht="13.5">
      <c r="B845" s="215"/>
      <c r="C845" s="216"/>
      <c r="D845" s="217" t="s">
        <v>177</v>
      </c>
      <c r="E845" s="218" t="s">
        <v>22</v>
      </c>
      <c r="F845" s="219" t="s">
        <v>1457</v>
      </c>
      <c r="G845" s="216"/>
      <c r="H845" s="220">
        <v>78.510000000000005</v>
      </c>
      <c r="I845" s="221"/>
      <c r="J845" s="216"/>
      <c r="K845" s="216"/>
      <c r="L845" s="222"/>
      <c r="M845" s="223"/>
      <c r="N845" s="224"/>
      <c r="O845" s="224"/>
      <c r="P845" s="224"/>
      <c r="Q845" s="224"/>
      <c r="R845" s="224"/>
      <c r="S845" s="224"/>
      <c r="T845" s="225"/>
      <c r="AT845" s="226" t="s">
        <v>177</v>
      </c>
      <c r="AU845" s="226" t="s">
        <v>87</v>
      </c>
      <c r="AV845" s="12" t="s">
        <v>87</v>
      </c>
      <c r="AW845" s="12" t="s">
        <v>41</v>
      </c>
      <c r="AX845" s="12" t="s">
        <v>78</v>
      </c>
      <c r="AY845" s="226" t="s">
        <v>168</v>
      </c>
    </row>
    <row r="846" spans="2:65" s="1" customFormat="1" ht="22.5" customHeight="1">
      <c r="B846" s="39"/>
      <c r="C846" s="191" t="s">
        <v>1458</v>
      </c>
      <c r="D846" s="191" t="s">
        <v>170</v>
      </c>
      <c r="E846" s="192" t="s">
        <v>1459</v>
      </c>
      <c r="F846" s="193" t="s">
        <v>1460</v>
      </c>
      <c r="G846" s="194" t="s">
        <v>433</v>
      </c>
      <c r="H846" s="195">
        <v>28</v>
      </c>
      <c r="I846" s="196"/>
      <c r="J846" s="197">
        <f>ROUND(I846*H846,2)</f>
        <v>0</v>
      </c>
      <c r="K846" s="193" t="s">
        <v>174</v>
      </c>
      <c r="L846" s="59"/>
      <c r="M846" s="198" t="s">
        <v>22</v>
      </c>
      <c r="N846" s="199" t="s">
        <v>49</v>
      </c>
      <c r="O846" s="40"/>
      <c r="P846" s="200">
        <f>O846*H846</f>
        <v>0</v>
      </c>
      <c r="Q846" s="200">
        <v>0</v>
      </c>
      <c r="R846" s="200">
        <f>Q846*H846</f>
        <v>0</v>
      </c>
      <c r="S846" s="200">
        <v>3.9399999999999999E-3</v>
      </c>
      <c r="T846" s="201">
        <f>S846*H846</f>
        <v>0.11032</v>
      </c>
      <c r="AR846" s="22" t="s">
        <v>249</v>
      </c>
      <c r="AT846" s="22" t="s">
        <v>170</v>
      </c>
      <c r="AU846" s="22" t="s">
        <v>87</v>
      </c>
      <c r="AY846" s="22" t="s">
        <v>168</v>
      </c>
      <c r="BE846" s="202">
        <f>IF(N846="základní",J846,0)</f>
        <v>0</v>
      </c>
      <c r="BF846" s="202">
        <f>IF(N846="snížená",J846,0)</f>
        <v>0</v>
      </c>
      <c r="BG846" s="202">
        <f>IF(N846="zákl. přenesená",J846,0)</f>
        <v>0</v>
      </c>
      <c r="BH846" s="202">
        <f>IF(N846="sníž. přenesená",J846,0)</f>
        <v>0</v>
      </c>
      <c r="BI846" s="202">
        <f>IF(N846="nulová",J846,0)</f>
        <v>0</v>
      </c>
      <c r="BJ846" s="22" t="s">
        <v>24</v>
      </c>
      <c r="BK846" s="202">
        <f>ROUND(I846*H846,2)</f>
        <v>0</v>
      </c>
      <c r="BL846" s="22" t="s">
        <v>249</v>
      </c>
      <c r="BM846" s="22" t="s">
        <v>1461</v>
      </c>
    </row>
    <row r="847" spans="2:65" s="12" customFormat="1" ht="13.5">
      <c r="B847" s="215"/>
      <c r="C847" s="216"/>
      <c r="D847" s="217" t="s">
        <v>177</v>
      </c>
      <c r="E847" s="218" t="s">
        <v>22</v>
      </c>
      <c r="F847" s="219" t="s">
        <v>1462</v>
      </c>
      <c r="G847" s="216"/>
      <c r="H847" s="220">
        <v>28</v>
      </c>
      <c r="I847" s="221"/>
      <c r="J847" s="216"/>
      <c r="K847" s="216"/>
      <c r="L847" s="222"/>
      <c r="M847" s="223"/>
      <c r="N847" s="224"/>
      <c r="O847" s="224"/>
      <c r="P847" s="224"/>
      <c r="Q847" s="224"/>
      <c r="R847" s="224"/>
      <c r="S847" s="224"/>
      <c r="T847" s="225"/>
      <c r="AT847" s="226" t="s">
        <v>177</v>
      </c>
      <c r="AU847" s="226" t="s">
        <v>87</v>
      </c>
      <c r="AV847" s="12" t="s">
        <v>87</v>
      </c>
      <c r="AW847" s="12" t="s">
        <v>41</v>
      </c>
      <c r="AX847" s="12" t="s">
        <v>78</v>
      </c>
      <c r="AY847" s="226" t="s">
        <v>168</v>
      </c>
    </row>
    <row r="848" spans="2:65" s="1" customFormat="1" ht="22.5" customHeight="1">
      <c r="B848" s="39"/>
      <c r="C848" s="191" t="s">
        <v>1463</v>
      </c>
      <c r="D848" s="191" t="s">
        <v>170</v>
      </c>
      <c r="E848" s="192" t="s">
        <v>1464</v>
      </c>
      <c r="F848" s="193" t="s">
        <v>1465</v>
      </c>
      <c r="G848" s="194" t="s">
        <v>433</v>
      </c>
      <c r="H848" s="195">
        <v>74.400000000000006</v>
      </c>
      <c r="I848" s="196"/>
      <c r="J848" s="197">
        <f>ROUND(I848*H848,2)</f>
        <v>0</v>
      </c>
      <c r="K848" s="193" t="s">
        <v>174</v>
      </c>
      <c r="L848" s="59"/>
      <c r="M848" s="198" t="s">
        <v>22</v>
      </c>
      <c r="N848" s="199" t="s">
        <v>49</v>
      </c>
      <c r="O848" s="40"/>
      <c r="P848" s="200">
        <f>O848*H848</f>
        <v>0</v>
      </c>
      <c r="Q848" s="200">
        <v>0</v>
      </c>
      <c r="R848" s="200">
        <f>Q848*H848</f>
        <v>0</v>
      </c>
      <c r="S848" s="200">
        <v>1.67E-3</v>
      </c>
      <c r="T848" s="201">
        <f>S848*H848</f>
        <v>0.12424800000000001</v>
      </c>
      <c r="AR848" s="22" t="s">
        <v>249</v>
      </c>
      <c r="AT848" s="22" t="s">
        <v>170</v>
      </c>
      <c r="AU848" s="22" t="s">
        <v>87</v>
      </c>
      <c r="AY848" s="22" t="s">
        <v>168</v>
      </c>
      <c r="BE848" s="202">
        <f>IF(N848="základní",J848,0)</f>
        <v>0</v>
      </c>
      <c r="BF848" s="202">
        <f>IF(N848="snížená",J848,0)</f>
        <v>0</v>
      </c>
      <c r="BG848" s="202">
        <f>IF(N848="zákl. přenesená",J848,0)</f>
        <v>0</v>
      </c>
      <c r="BH848" s="202">
        <f>IF(N848="sníž. přenesená",J848,0)</f>
        <v>0</v>
      </c>
      <c r="BI848" s="202">
        <f>IF(N848="nulová",J848,0)</f>
        <v>0</v>
      </c>
      <c r="BJ848" s="22" t="s">
        <v>24</v>
      </c>
      <c r="BK848" s="202">
        <f>ROUND(I848*H848,2)</f>
        <v>0</v>
      </c>
      <c r="BL848" s="22" t="s">
        <v>249</v>
      </c>
      <c r="BM848" s="22" t="s">
        <v>1466</v>
      </c>
    </row>
    <row r="849" spans="2:65" s="12" customFormat="1" ht="13.5">
      <c r="B849" s="215"/>
      <c r="C849" s="216"/>
      <c r="D849" s="217" t="s">
        <v>177</v>
      </c>
      <c r="E849" s="218" t="s">
        <v>22</v>
      </c>
      <c r="F849" s="219" t="s">
        <v>1467</v>
      </c>
      <c r="G849" s="216"/>
      <c r="H849" s="220">
        <v>74.400000000000006</v>
      </c>
      <c r="I849" s="221"/>
      <c r="J849" s="216"/>
      <c r="K849" s="216"/>
      <c r="L849" s="222"/>
      <c r="M849" s="223"/>
      <c r="N849" s="224"/>
      <c r="O849" s="224"/>
      <c r="P849" s="224"/>
      <c r="Q849" s="224"/>
      <c r="R849" s="224"/>
      <c r="S849" s="224"/>
      <c r="T849" s="225"/>
      <c r="AT849" s="226" t="s">
        <v>177</v>
      </c>
      <c r="AU849" s="226" t="s">
        <v>87</v>
      </c>
      <c r="AV849" s="12" t="s">
        <v>87</v>
      </c>
      <c r="AW849" s="12" t="s">
        <v>41</v>
      </c>
      <c r="AX849" s="12" t="s">
        <v>78</v>
      </c>
      <c r="AY849" s="226" t="s">
        <v>168</v>
      </c>
    </row>
    <row r="850" spans="2:65" s="1" customFormat="1" ht="22.5" customHeight="1">
      <c r="B850" s="39"/>
      <c r="C850" s="191" t="s">
        <v>1468</v>
      </c>
      <c r="D850" s="191" t="s">
        <v>170</v>
      </c>
      <c r="E850" s="192" t="s">
        <v>1469</v>
      </c>
      <c r="F850" s="193" t="s">
        <v>1470</v>
      </c>
      <c r="G850" s="194" t="s">
        <v>433</v>
      </c>
      <c r="H850" s="195">
        <v>28.94</v>
      </c>
      <c r="I850" s="196"/>
      <c r="J850" s="197">
        <f>ROUND(I850*H850,2)</f>
        <v>0</v>
      </c>
      <c r="K850" s="193" t="s">
        <v>174</v>
      </c>
      <c r="L850" s="59"/>
      <c r="M850" s="198" t="s">
        <v>22</v>
      </c>
      <c r="N850" s="199" t="s">
        <v>49</v>
      </c>
      <c r="O850" s="40"/>
      <c r="P850" s="200">
        <f>O850*H850</f>
        <v>0</v>
      </c>
      <c r="Q850" s="200">
        <v>0</v>
      </c>
      <c r="R850" s="200">
        <f>Q850*H850</f>
        <v>0</v>
      </c>
      <c r="S850" s="200">
        <v>1.91E-3</v>
      </c>
      <c r="T850" s="201">
        <f>S850*H850</f>
        <v>5.5275400000000002E-2</v>
      </c>
      <c r="AR850" s="22" t="s">
        <v>249</v>
      </c>
      <c r="AT850" s="22" t="s">
        <v>170</v>
      </c>
      <c r="AU850" s="22" t="s">
        <v>87</v>
      </c>
      <c r="AY850" s="22" t="s">
        <v>168</v>
      </c>
      <c r="BE850" s="202">
        <f>IF(N850="základní",J850,0)</f>
        <v>0</v>
      </c>
      <c r="BF850" s="202">
        <f>IF(N850="snížená",J850,0)</f>
        <v>0</v>
      </c>
      <c r="BG850" s="202">
        <f>IF(N850="zákl. přenesená",J850,0)</f>
        <v>0</v>
      </c>
      <c r="BH850" s="202">
        <f>IF(N850="sníž. přenesená",J850,0)</f>
        <v>0</v>
      </c>
      <c r="BI850" s="202">
        <f>IF(N850="nulová",J850,0)</f>
        <v>0</v>
      </c>
      <c r="BJ850" s="22" t="s">
        <v>24</v>
      </c>
      <c r="BK850" s="202">
        <f>ROUND(I850*H850,2)</f>
        <v>0</v>
      </c>
      <c r="BL850" s="22" t="s">
        <v>249</v>
      </c>
      <c r="BM850" s="22" t="s">
        <v>1471</v>
      </c>
    </row>
    <row r="851" spans="2:65" s="12" customFormat="1" ht="13.5">
      <c r="B851" s="215"/>
      <c r="C851" s="216"/>
      <c r="D851" s="217" t="s">
        <v>177</v>
      </c>
      <c r="E851" s="218" t="s">
        <v>22</v>
      </c>
      <c r="F851" s="219" t="s">
        <v>1472</v>
      </c>
      <c r="G851" s="216"/>
      <c r="H851" s="220">
        <v>28.94</v>
      </c>
      <c r="I851" s="221"/>
      <c r="J851" s="216"/>
      <c r="K851" s="216"/>
      <c r="L851" s="222"/>
      <c r="M851" s="223"/>
      <c r="N851" s="224"/>
      <c r="O851" s="224"/>
      <c r="P851" s="224"/>
      <c r="Q851" s="224"/>
      <c r="R851" s="224"/>
      <c r="S851" s="224"/>
      <c r="T851" s="225"/>
      <c r="AT851" s="226" t="s">
        <v>177</v>
      </c>
      <c r="AU851" s="226" t="s">
        <v>87</v>
      </c>
      <c r="AV851" s="12" t="s">
        <v>87</v>
      </c>
      <c r="AW851" s="12" t="s">
        <v>41</v>
      </c>
      <c r="AX851" s="12" t="s">
        <v>78</v>
      </c>
      <c r="AY851" s="226" t="s">
        <v>168</v>
      </c>
    </row>
    <row r="852" spans="2:65" s="1" customFormat="1" ht="31.5" customHeight="1">
      <c r="B852" s="39"/>
      <c r="C852" s="191" t="s">
        <v>1473</v>
      </c>
      <c r="D852" s="191" t="s">
        <v>170</v>
      </c>
      <c r="E852" s="192" t="s">
        <v>1474</v>
      </c>
      <c r="F852" s="193" t="s">
        <v>1475</v>
      </c>
      <c r="G852" s="194" t="s">
        <v>276</v>
      </c>
      <c r="H852" s="195">
        <v>39</v>
      </c>
      <c r="I852" s="196"/>
      <c r="J852" s="197">
        <f>ROUND(I852*H852,2)</f>
        <v>0</v>
      </c>
      <c r="K852" s="193" t="s">
        <v>174</v>
      </c>
      <c r="L852" s="59"/>
      <c r="M852" s="198" t="s">
        <v>22</v>
      </c>
      <c r="N852" s="199" t="s">
        <v>49</v>
      </c>
      <c r="O852" s="40"/>
      <c r="P852" s="200">
        <f>O852*H852</f>
        <v>0</v>
      </c>
      <c r="Q852" s="200">
        <v>0</v>
      </c>
      <c r="R852" s="200">
        <f>Q852*H852</f>
        <v>0</v>
      </c>
      <c r="S852" s="200">
        <v>2.4E-2</v>
      </c>
      <c r="T852" s="201">
        <f>S852*H852</f>
        <v>0.93600000000000005</v>
      </c>
      <c r="AR852" s="22" t="s">
        <v>175</v>
      </c>
      <c r="AT852" s="22" t="s">
        <v>170</v>
      </c>
      <c r="AU852" s="22" t="s">
        <v>87</v>
      </c>
      <c r="AY852" s="22" t="s">
        <v>168</v>
      </c>
      <c r="BE852" s="202">
        <f>IF(N852="základní",J852,0)</f>
        <v>0</v>
      </c>
      <c r="BF852" s="202">
        <f>IF(N852="snížená",J852,0)</f>
        <v>0</v>
      </c>
      <c r="BG852" s="202">
        <f>IF(N852="zákl. přenesená",J852,0)</f>
        <v>0</v>
      </c>
      <c r="BH852" s="202">
        <f>IF(N852="sníž. přenesená",J852,0)</f>
        <v>0</v>
      </c>
      <c r="BI852" s="202">
        <f>IF(N852="nulová",J852,0)</f>
        <v>0</v>
      </c>
      <c r="BJ852" s="22" t="s">
        <v>24</v>
      </c>
      <c r="BK852" s="202">
        <f>ROUND(I852*H852,2)</f>
        <v>0</v>
      </c>
      <c r="BL852" s="22" t="s">
        <v>175</v>
      </c>
      <c r="BM852" s="22" t="s">
        <v>1476</v>
      </c>
    </row>
    <row r="853" spans="2:65" s="12" customFormat="1" ht="13.5">
      <c r="B853" s="215"/>
      <c r="C853" s="216"/>
      <c r="D853" s="217" t="s">
        <v>177</v>
      </c>
      <c r="E853" s="218" t="s">
        <v>22</v>
      </c>
      <c r="F853" s="219" t="s">
        <v>1477</v>
      </c>
      <c r="G853" s="216"/>
      <c r="H853" s="220">
        <v>39</v>
      </c>
      <c r="I853" s="221"/>
      <c r="J853" s="216"/>
      <c r="K853" s="216"/>
      <c r="L853" s="222"/>
      <c r="M853" s="223"/>
      <c r="N853" s="224"/>
      <c r="O853" s="224"/>
      <c r="P853" s="224"/>
      <c r="Q853" s="224"/>
      <c r="R853" s="224"/>
      <c r="S853" s="224"/>
      <c r="T853" s="225"/>
      <c r="AT853" s="226" t="s">
        <v>177</v>
      </c>
      <c r="AU853" s="226" t="s">
        <v>87</v>
      </c>
      <c r="AV853" s="12" t="s">
        <v>87</v>
      </c>
      <c r="AW853" s="12" t="s">
        <v>41</v>
      </c>
      <c r="AX853" s="12" t="s">
        <v>78</v>
      </c>
      <c r="AY853" s="226" t="s">
        <v>168</v>
      </c>
    </row>
    <row r="854" spans="2:65" s="1" customFormat="1" ht="22.5" customHeight="1">
      <c r="B854" s="39"/>
      <c r="C854" s="191" t="s">
        <v>1478</v>
      </c>
      <c r="D854" s="191" t="s">
        <v>170</v>
      </c>
      <c r="E854" s="192" t="s">
        <v>1479</v>
      </c>
      <c r="F854" s="193" t="s">
        <v>1480</v>
      </c>
      <c r="G854" s="194" t="s">
        <v>276</v>
      </c>
      <c r="H854" s="195">
        <v>4</v>
      </c>
      <c r="I854" s="196"/>
      <c r="J854" s="197">
        <f>ROUND(I854*H854,2)</f>
        <v>0</v>
      </c>
      <c r="K854" s="193" t="s">
        <v>174</v>
      </c>
      <c r="L854" s="59"/>
      <c r="M854" s="198" t="s">
        <v>22</v>
      </c>
      <c r="N854" s="199" t="s">
        <v>49</v>
      </c>
      <c r="O854" s="40"/>
      <c r="P854" s="200">
        <f>O854*H854</f>
        <v>0</v>
      </c>
      <c r="Q854" s="200">
        <v>0</v>
      </c>
      <c r="R854" s="200">
        <f>Q854*H854</f>
        <v>0</v>
      </c>
      <c r="S854" s="200">
        <v>2.8000000000000001E-2</v>
      </c>
      <c r="T854" s="201">
        <f>S854*H854</f>
        <v>0.112</v>
      </c>
      <c r="AR854" s="22" t="s">
        <v>175</v>
      </c>
      <c r="AT854" s="22" t="s">
        <v>170</v>
      </c>
      <c r="AU854" s="22" t="s">
        <v>87</v>
      </c>
      <c r="AY854" s="22" t="s">
        <v>168</v>
      </c>
      <c r="BE854" s="202">
        <f>IF(N854="základní",J854,0)</f>
        <v>0</v>
      </c>
      <c r="BF854" s="202">
        <f>IF(N854="snížená",J854,0)</f>
        <v>0</v>
      </c>
      <c r="BG854" s="202">
        <f>IF(N854="zákl. přenesená",J854,0)</f>
        <v>0</v>
      </c>
      <c r="BH854" s="202">
        <f>IF(N854="sníž. přenesená",J854,0)</f>
        <v>0</v>
      </c>
      <c r="BI854" s="202">
        <f>IF(N854="nulová",J854,0)</f>
        <v>0</v>
      </c>
      <c r="BJ854" s="22" t="s">
        <v>24</v>
      </c>
      <c r="BK854" s="202">
        <f>ROUND(I854*H854,2)</f>
        <v>0</v>
      </c>
      <c r="BL854" s="22" t="s">
        <v>175</v>
      </c>
      <c r="BM854" s="22" t="s">
        <v>1481</v>
      </c>
    </row>
    <row r="855" spans="2:65" s="1" customFormat="1" ht="22.5" customHeight="1">
      <c r="B855" s="39"/>
      <c r="C855" s="191" t="s">
        <v>1482</v>
      </c>
      <c r="D855" s="191" t="s">
        <v>170</v>
      </c>
      <c r="E855" s="192" t="s">
        <v>1483</v>
      </c>
      <c r="F855" s="193" t="s">
        <v>1484</v>
      </c>
      <c r="G855" s="194" t="s">
        <v>276</v>
      </c>
      <c r="H855" s="195">
        <v>4</v>
      </c>
      <c r="I855" s="196"/>
      <c r="J855" s="197">
        <f>ROUND(I855*H855,2)</f>
        <v>0</v>
      </c>
      <c r="K855" s="193" t="s">
        <v>174</v>
      </c>
      <c r="L855" s="59"/>
      <c r="M855" s="198" t="s">
        <v>22</v>
      </c>
      <c r="N855" s="199" t="s">
        <v>49</v>
      </c>
      <c r="O855" s="40"/>
      <c r="P855" s="200">
        <f>O855*H855</f>
        <v>0</v>
      </c>
      <c r="Q855" s="200">
        <v>0</v>
      </c>
      <c r="R855" s="200">
        <f>Q855*H855</f>
        <v>0</v>
      </c>
      <c r="S855" s="200">
        <v>3.0000000000000001E-3</v>
      </c>
      <c r="T855" s="201">
        <f>S855*H855</f>
        <v>1.2E-2</v>
      </c>
      <c r="AR855" s="22" t="s">
        <v>175</v>
      </c>
      <c r="AT855" s="22" t="s">
        <v>170</v>
      </c>
      <c r="AU855" s="22" t="s">
        <v>87</v>
      </c>
      <c r="AY855" s="22" t="s">
        <v>168</v>
      </c>
      <c r="BE855" s="202">
        <f>IF(N855="základní",J855,0)</f>
        <v>0</v>
      </c>
      <c r="BF855" s="202">
        <f>IF(N855="snížená",J855,0)</f>
        <v>0</v>
      </c>
      <c r="BG855" s="202">
        <f>IF(N855="zákl. přenesená",J855,0)</f>
        <v>0</v>
      </c>
      <c r="BH855" s="202">
        <f>IF(N855="sníž. přenesená",J855,0)</f>
        <v>0</v>
      </c>
      <c r="BI855" s="202">
        <f>IF(N855="nulová",J855,0)</f>
        <v>0</v>
      </c>
      <c r="BJ855" s="22" t="s">
        <v>24</v>
      </c>
      <c r="BK855" s="202">
        <f>ROUND(I855*H855,2)</f>
        <v>0</v>
      </c>
      <c r="BL855" s="22" t="s">
        <v>175</v>
      </c>
      <c r="BM855" s="22" t="s">
        <v>1485</v>
      </c>
    </row>
    <row r="856" spans="2:65" s="1" customFormat="1" ht="22.5" customHeight="1">
      <c r="B856" s="39"/>
      <c r="C856" s="191" t="s">
        <v>1486</v>
      </c>
      <c r="D856" s="191" t="s">
        <v>170</v>
      </c>
      <c r="E856" s="192" t="s">
        <v>1487</v>
      </c>
      <c r="F856" s="193" t="s">
        <v>1488</v>
      </c>
      <c r="G856" s="194" t="s">
        <v>276</v>
      </c>
      <c r="H856" s="195">
        <v>46</v>
      </c>
      <c r="I856" s="196"/>
      <c r="J856" s="197">
        <f>ROUND(I856*H856,2)</f>
        <v>0</v>
      </c>
      <c r="K856" s="193" t="s">
        <v>174</v>
      </c>
      <c r="L856" s="59"/>
      <c r="M856" s="198" t="s">
        <v>22</v>
      </c>
      <c r="N856" s="199" t="s">
        <v>49</v>
      </c>
      <c r="O856" s="40"/>
      <c r="P856" s="200">
        <f>O856*H856</f>
        <v>0</v>
      </c>
      <c r="Q856" s="200">
        <v>0</v>
      </c>
      <c r="R856" s="200">
        <f>Q856*H856</f>
        <v>0</v>
      </c>
      <c r="S856" s="200">
        <v>5.0000000000000001E-3</v>
      </c>
      <c r="T856" s="201">
        <f>S856*H856</f>
        <v>0.23</v>
      </c>
      <c r="AR856" s="22" t="s">
        <v>175</v>
      </c>
      <c r="AT856" s="22" t="s">
        <v>170</v>
      </c>
      <c r="AU856" s="22" t="s">
        <v>87</v>
      </c>
      <c r="AY856" s="22" t="s">
        <v>168</v>
      </c>
      <c r="BE856" s="202">
        <f>IF(N856="základní",J856,0)</f>
        <v>0</v>
      </c>
      <c r="BF856" s="202">
        <f>IF(N856="snížená",J856,0)</f>
        <v>0</v>
      </c>
      <c r="BG856" s="202">
        <f>IF(N856="zákl. přenesená",J856,0)</f>
        <v>0</v>
      </c>
      <c r="BH856" s="202">
        <f>IF(N856="sníž. přenesená",J856,0)</f>
        <v>0</v>
      </c>
      <c r="BI856" s="202">
        <f>IF(N856="nulová",J856,0)</f>
        <v>0</v>
      </c>
      <c r="BJ856" s="22" t="s">
        <v>24</v>
      </c>
      <c r="BK856" s="202">
        <f>ROUND(I856*H856,2)</f>
        <v>0</v>
      </c>
      <c r="BL856" s="22" t="s">
        <v>175</v>
      </c>
      <c r="BM856" s="22" t="s">
        <v>1489</v>
      </c>
    </row>
    <row r="857" spans="2:65" s="1" customFormat="1" ht="22.5" customHeight="1">
      <c r="B857" s="39"/>
      <c r="C857" s="191" t="s">
        <v>1490</v>
      </c>
      <c r="D857" s="191" t="s">
        <v>170</v>
      </c>
      <c r="E857" s="192" t="s">
        <v>1491</v>
      </c>
      <c r="F857" s="193" t="s">
        <v>1492</v>
      </c>
      <c r="G857" s="194" t="s">
        <v>433</v>
      </c>
      <c r="H857" s="195">
        <v>23.2</v>
      </c>
      <c r="I857" s="196"/>
      <c r="J857" s="197">
        <f>ROUND(I857*H857,2)</f>
        <v>0</v>
      </c>
      <c r="K857" s="193" t="s">
        <v>174</v>
      </c>
      <c r="L857" s="59"/>
      <c r="M857" s="198" t="s">
        <v>22</v>
      </c>
      <c r="N857" s="199" t="s">
        <v>49</v>
      </c>
      <c r="O857" s="40"/>
      <c r="P857" s="200">
        <f>O857*H857</f>
        <v>0</v>
      </c>
      <c r="Q857" s="200">
        <v>0</v>
      </c>
      <c r="R857" s="200">
        <f>Q857*H857</f>
        <v>0</v>
      </c>
      <c r="S857" s="200">
        <v>1.6E-2</v>
      </c>
      <c r="T857" s="201">
        <f>S857*H857</f>
        <v>0.37119999999999997</v>
      </c>
      <c r="AR857" s="22" t="s">
        <v>175</v>
      </c>
      <c r="AT857" s="22" t="s">
        <v>170</v>
      </c>
      <c r="AU857" s="22" t="s">
        <v>87</v>
      </c>
      <c r="AY857" s="22" t="s">
        <v>168</v>
      </c>
      <c r="BE857" s="202">
        <f>IF(N857="základní",J857,0)</f>
        <v>0</v>
      </c>
      <c r="BF857" s="202">
        <f>IF(N857="snížená",J857,0)</f>
        <v>0</v>
      </c>
      <c r="BG857" s="202">
        <f>IF(N857="zákl. přenesená",J857,0)</f>
        <v>0</v>
      </c>
      <c r="BH857" s="202">
        <f>IF(N857="sníž. přenesená",J857,0)</f>
        <v>0</v>
      </c>
      <c r="BI857" s="202">
        <f>IF(N857="nulová",J857,0)</f>
        <v>0</v>
      </c>
      <c r="BJ857" s="22" t="s">
        <v>24</v>
      </c>
      <c r="BK857" s="202">
        <f>ROUND(I857*H857,2)</f>
        <v>0</v>
      </c>
      <c r="BL857" s="22" t="s">
        <v>175</v>
      </c>
      <c r="BM857" s="22" t="s">
        <v>1493</v>
      </c>
    </row>
    <row r="858" spans="2:65" s="12" customFormat="1" ht="13.5">
      <c r="B858" s="215"/>
      <c r="C858" s="216"/>
      <c r="D858" s="217" t="s">
        <v>177</v>
      </c>
      <c r="E858" s="218" t="s">
        <v>22</v>
      </c>
      <c r="F858" s="219" t="s">
        <v>1494</v>
      </c>
      <c r="G858" s="216"/>
      <c r="H858" s="220">
        <v>23.2</v>
      </c>
      <c r="I858" s="221"/>
      <c r="J858" s="216"/>
      <c r="K858" s="216"/>
      <c r="L858" s="222"/>
      <c r="M858" s="223"/>
      <c r="N858" s="224"/>
      <c r="O858" s="224"/>
      <c r="P858" s="224"/>
      <c r="Q858" s="224"/>
      <c r="R858" s="224"/>
      <c r="S858" s="224"/>
      <c r="T858" s="225"/>
      <c r="AT858" s="226" t="s">
        <v>177</v>
      </c>
      <c r="AU858" s="226" t="s">
        <v>87</v>
      </c>
      <c r="AV858" s="12" t="s">
        <v>87</v>
      </c>
      <c r="AW858" s="12" t="s">
        <v>41</v>
      </c>
      <c r="AX858" s="12" t="s">
        <v>78</v>
      </c>
      <c r="AY858" s="226" t="s">
        <v>168</v>
      </c>
    </row>
    <row r="859" spans="2:65" s="1" customFormat="1" ht="22.5" customHeight="1">
      <c r="B859" s="39"/>
      <c r="C859" s="191" t="s">
        <v>1495</v>
      </c>
      <c r="D859" s="191" t="s">
        <v>170</v>
      </c>
      <c r="E859" s="192" t="s">
        <v>1496</v>
      </c>
      <c r="F859" s="193" t="s">
        <v>1497</v>
      </c>
      <c r="G859" s="194" t="s">
        <v>433</v>
      </c>
      <c r="H859" s="195">
        <v>6.8</v>
      </c>
      <c r="I859" s="196"/>
      <c r="J859" s="197">
        <f>ROUND(I859*H859,2)</f>
        <v>0</v>
      </c>
      <c r="K859" s="193" t="s">
        <v>174</v>
      </c>
      <c r="L859" s="59"/>
      <c r="M859" s="198" t="s">
        <v>22</v>
      </c>
      <c r="N859" s="199" t="s">
        <v>49</v>
      </c>
      <c r="O859" s="40"/>
      <c r="P859" s="200">
        <f>O859*H859</f>
        <v>0</v>
      </c>
      <c r="Q859" s="200">
        <v>0</v>
      </c>
      <c r="R859" s="200">
        <f>Q859*H859</f>
        <v>0</v>
      </c>
      <c r="S859" s="200">
        <v>3.0000000000000001E-3</v>
      </c>
      <c r="T859" s="201">
        <f>S859*H859</f>
        <v>2.0400000000000001E-2</v>
      </c>
      <c r="AR859" s="22" t="s">
        <v>175</v>
      </c>
      <c r="AT859" s="22" t="s">
        <v>170</v>
      </c>
      <c r="AU859" s="22" t="s">
        <v>87</v>
      </c>
      <c r="AY859" s="22" t="s">
        <v>168</v>
      </c>
      <c r="BE859" s="202">
        <f>IF(N859="základní",J859,0)</f>
        <v>0</v>
      </c>
      <c r="BF859" s="202">
        <f>IF(N859="snížená",J859,0)</f>
        <v>0</v>
      </c>
      <c r="BG859" s="202">
        <f>IF(N859="zákl. přenesená",J859,0)</f>
        <v>0</v>
      </c>
      <c r="BH859" s="202">
        <f>IF(N859="sníž. přenesená",J859,0)</f>
        <v>0</v>
      </c>
      <c r="BI859" s="202">
        <f>IF(N859="nulová",J859,0)</f>
        <v>0</v>
      </c>
      <c r="BJ859" s="22" t="s">
        <v>24</v>
      </c>
      <c r="BK859" s="202">
        <f>ROUND(I859*H859,2)</f>
        <v>0</v>
      </c>
      <c r="BL859" s="22" t="s">
        <v>175</v>
      </c>
      <c r="BM859" s="22" t="s">
        <v>1498</v>
      </c>
    </row>
    <row r="860" spans="2:65" s="12" customFormat="1" ht="13.5">
      <c r="B860" s="215"/>
      <c r="C860" s="216"/>
      <c r="D860" s="217" t="s">
        <v>177</v>
      </c>
      <c r="E860" s="218" t="s">
        <v>22</v>
      </c>
      <c r="F860" s="219" t="s">
        <v>1499</v>
      </c>
      <c r="G860" s="216"/>
      <c r="H860" s="220">
        <v>6.8</v>
      </c>
      <c r="I860" s="221"/>
      <c r="J860" s="216"/>
      <c r="K860" s="216"/>
      <c r="L860" s="222"/>
      <c r="M860" s="223"/>
      <c r="N860" s="224"/>
      <c r="O860" s="224"/>
      <c r="P860" s="224"/>
      <c r="Q860" s="224"/>
      <c r="R860" s="224"/>
      <c r="S860" s="224"/>
      <c r="T860" s="225"/>
      <c r="AT860" s="226" t="s">
        <v>177</v>
      </c>
      <c r="AU860" s="226" t="s">
        <v>87</v>
      </c>
      <c r="AV860" s="12" t="s">
        <v>87</v>
      </c>
      <c r="AW860" s="12" t="s">
        <v>41</v>
      </c>
      <c r="AX860" s="12" t="s">
        <v>78</v>
      </c>
      <c r="AY860" s="226" t="s">
        <v>168</v>
      </c>
    </row>
    <row r="861" spans="2:65" s="1" customFormat="1" ht="22.5" customHeight="1">
      <c r="B861" s="39"/>
      <c r="C861" s="191" t="s">
        <v>1500</v>
      </c>
      <c r="D861" s="191" t="s">
        <v>170</v>
      </c>
      <c r="E861" s="192" t="s">
        <v>1501</v>
      </c>
      <c r="F861" s="193" t="s">
        <v>1502</v>
      </c>
      <c r="G861" s="194" t="s">
        <v>276</v>
      </c>
      <c r="H861" s="195">
        <v>10</v>
      </c>
      <c r="I861" s="196"/>
      <c r="J861" s="197">
        <f>ROUND(I861*H861,2)</f>
        <v>0</v>
      </c>
      <c r="K861" s="193" t="s">
        <v>22</v>
      </c>
      <c r="L861" s="59"/>
      <c r="M861" s="198" t="s">
        <v>22</v>
      </c>
      <c r="N861" s="199" t="s">
        <v>49</v>
      </c>
      <c r="O861" s="40"/>
      <c r="P861" s="200">
        <f>O861*H861</f>
        <v>0</v>
      </c>
      <c r="Q861" s="200">
        <v>0</v>
      </c>
      <c r="R861" s="200">
        <f>Q861*H861</f>
        <v>0</v>
      </c>
      <c r="S861" s="200">
        <v>1E-3</v>
      </c>
      <c r="T861" s="201">
        <f>S861*H861</f>
        <v>0.01</v>
      </c>
      <c r="AR861" s="22" t="s">
        <v>175</v>
      </c>
      <c r="AT861" s="22" t="s">
        <v>170</v>
      </c>
      <c r="AU861" s="22" t="s">
        <v>87</v>
      </c>
      <c r="AY861" s="22" t="s">
        <v>168</v>
      </c>
      <c r="BE861" s="202">
        <f>IF(N861="základní",J861,0)</f>
        <v>0</v>
      </c>
      <c r="BF861" s="202">
        <f>IF(N861="snížená",J861,0)</f>
        <v>0</v>
      </c>
      <c r="BG861" s="202">
        <f>IF(N861="zákl. přenesená",J861,0)</f>
        <v>0</v>
      </c>
      <c r="BH861" s="202">
        <f>IF(N861="sníž. přenesená",J861,0)</f>
        <v>0</v>
      </c>
      <c r="BI861" s="202">
        <f>IF(N861="nulová",J861,0)</f>
        <v>0</v>
      </c>
      <c r="BJ861" s="22" t="s">
        <v>24</v>
      </c>
      <c r="BK861" s="202">
        <f>ROUND(I861*H861,2)</f>
        <v>0</v>
      </c>
      <c r="BL861" s="22" t="s">
        <v>175</v>
      </c>
      <c r="BM861" s="22" t="s">
        <v>1503</v>
      </c>
    </row>
    <row r="862" spans="2:65" s="1" customFormat="1" ht="22.5" customHeight="1">
      <c r="B862" s="39"/>
      <c r="C862" s="191" t="s">
        <v>1504</v>
      </c>
      <c r="D862" s="191" t="s">
        <v>170</v>
      </c>
      <c r="E862" s="192" t="s">
        <v>1505</v>
      </c>
      <c r="F862" s="193" t="s">
        <v>1506</v>
      </c>
      <c r="G862" s="194" t="s">
        <v>173</v>
      </c>
      <c r="H862" s="195">
        <v>48.15</v>
      </c>
      <c r="I862" s="196"/>
      <c r="J862" s="197">
        <f>ROUND(I862*H862,2)</f>
        <v>0</v>
      </c>
      <c r="K862" s="193" t="s">
        <v>174</v>
      </c>
      <c r="L862" s="59"/>
      <c r="M862" s="198" t="s">
        <v>22</v>
      </c>
      <c r="N862" s="199" t="s">
        <v>49</v>
      </c>
      <c r="O862" s="40"/>
      <c r="P862" s="200">
        <f>O862*H862</f>
        <v>0</v>
      </c>
      <c r="Q862" s="200">
        <v>0</v>
      </c>
      <c r="R862" s="200">
        <f>Q862*H862</f>
        <v>0</v>
      </c>
      <c r="S862" s="200">
        <v>1.7999999999999999E-2</v>
      </c>
      <c r="T862" s="201">
        <f>S862*H862</f>
        <v>0.86669999999999991</v>
      </c>
      <c r="AR862" s="22" t="s">
        <v>175</v>
      </c>
      <c r="AT862" s="22" t="s">
        <v>170</v>
      </c>
      <c r="AU862" s="22" t="s">
        <v>87</v>
      </c>
      <c r="AY862" s="22" t="s">
        <v>168</v>
      </c>
      <c r="BE862" s="202">
        <f>IF(N862="základní",J862,0)</f>
        <v>0</v>
      </c>
      <c r="BF862" s="202">
        <f>IF(N862="snížená",J862,0)</f>
        <v>0</v>
      </c>
      <c r="BG862" s="202">
        <f>IF(N862="zákl. přenesená",J862,0)</f>
        <v>0</v>
      </c>
      <c r="BH862" s="202">
        <f>IF(N862="sníž. přenesená",J862,0)</f>
        <v>0</v>
      </c>
      <c r="BI862" s="202">
        <f>IF(N862="nulová",J862,0)</f>
        <v>0</v>
      </c>
      <c r="BJ862" s="22" t="s">
        <v>24</v>
      </c>
      <c r="BK862" s="202">
        <f>ROUND(I862*H862,2)</f>
        <v>0</v>
      </c>
      <c r="BL862" s="22" t="s">
        <v>175</v>
      </c>
      <c r="BM862" s="22" t="s">
        <v>1507</v>
      </c>
    </row>
    <row r="863" spans="2:65" s="12" customFormat="1" ht="13.5">
      <c r="B863" s="215"/>
      <c r="C863" s="216"/>
      <c r="D863" s="217" t="s">
        <v>177</v>
      </c>
      <c r="E863" s="218" t="s">
        <v>22</v>
      </c>
      <c r="F863" s="219" t="s">
        <v>1508</v>
      </c>
      <c r="G863" s="216"/>
      <c r="H863" s="220">
        <v>48.15</v>
      </c>
      <c r="I863" s="221"/>
      <c r="J863" s="216"/>
      <c r="K863" s="216"/>
      <c r="L863" s="222"/>
      <c r="M863" s="223"/>
      <c r="N863" s="224"/>
      <c r="O863" s="224"/>
      <c r="P863" s="224"/>
      <c r="Q863" s="224"/>
      <c r="R863" s="224"/>
      <c r="S863" s="224"/>
      <c r="T863" s="225"/>
      <c r="AT863" s="226" t="s">
        <v>177</v>
      </c>
      <c r="AU863" s="226" t="s">
        <v>87</v>
      </c>
      <c r="AV863" s="12" t="s">
        <v>87</v>
      </c>
      <c r="AW863" s="12" t="s">
        <v>41</v>
      </c>
      <c r="AX863" s="12" t="s">
        <v>78</v>
      </c>
      <c r="AY863" s="226" t="s">
        <v>168</v>
      </c>
    </row>
    <row r="864" spans="2:65" s="1" customFormat="1" ht="22.5" customHeight="1">
      <c r="B864" s="39"/>
      <c r="C864" s="191" t="s">
        <v>1509</v>
      </c>
      <c r="D864" s="191" t="s">
        <v>170</v>
      </c>
      <c r="E864" s="192" t="s">
        <v>1510</v>
      </c>
      <c r="F864" s="193" t="s">
        <v>1511</v>
      </c>
      <c r="G864" s="194" t="s">
        <v>173</v>
      </c>
      <c r="H864" s="195">
        <v>99.2</v>
      </c>
      <c r="I864" s="196"/>
      <c r="J864" s="197">
        <f>ROUND(I864*H864,2)</f>
        <v>0</v>
      </c>
      <c r="K864" s="193" t="s">
        <v>174</v>
      </c>
      <c r="L864" s="59"/>
      <c r="M864" s="198" t="s">
        <v>22</v>
      </c>
      <c r="N864" s="199" t="s">
        <v>49</v>
      </c>
      <c r="O864" s="40"/>
      <c r="P864" s="200">
        <f>O864*H864</f>
        <v>0</v>
      </c>
      <c r="Q864" s="200">
        <v>0</v>
      </c>
      <c r="R864" s="200">
        <f>Q864*H864</f>
        <v>0</v>
      </c>
      <c r="S864" s="200">
        <v>3.0000000000000001E-3</v>
      </c>
      <c r="T864" s="201">
        <f>S864*H864</f>
        <v>0.29760000000000003</v>
      </c>
      <c r="AR864" s="22" t="s">
        <v>175</v>
      </c>
      <c r="AT864" s="22" t="s">
        <v>170</v>
      </c>
      <c r="AU864" s="22" t="s">
        <v>87</v>
      </c>
      <c r="AY864" s="22" t="s">
        <v>168</v>
      </c>
      <c r="BE864" s="202">
        <f>IF(N864="základní",J864,0)</f>
        <v>0</v>
      </c>
      <c r="BF864" s="202">
        <f>IF(N864="snížená",J864,0)</f>
        <v>0</v>
      </c>
      <c r="BG864" s="202">
        <f>IF(N864="zákl. přenesená",J864,0)</f>
        <v>0</v>
      </c>
      <c r="BH864" s="202">
        <f>IF(N864="sníž. přenesená",J864,0)</f>
        <v>0</v>
      </c>
      <c r="BI864" s="202">
        <f>IF(N864="nulová",J864,0)</f>
        <v>0</v>
      </c>
      <c r="BJ864" s="22" t="s">
        <v>24</v>
      </c>
      <c r="BK864" s="202">
        <f>ROUND(I864*H864,2)</f>
        <v>0</v>
      </c>
      <c r="BL864" s="22" t="s">
        <v>175</v>
      </c>
      <c r="BM864" s="22" t="s">
        <v>1512</v>
      </c>
    </row>
    <row r="865" spans="2:65" s="11" customFormat="1" ht="13.5">
      <c r="B865" s="203"/>
      <c r="C865" s="204"/>
      <c r="D865" s="205" t="s">
        <v>177</v>
      </c>
      <c r="E865" s="206" t="s">
        <v>22</v>
      </c>
      <c r="F865" s="207" t="s">
        <v>283</v>
      </c>
      <c r="G865" s="204"/>
      <c r="H865" s="208" t="s">
        <v>22</v>
      </c>
      <c r="I865" s="209"/>
      <c r="J865" s="204"/>
      <c r="K865" s="204"/>
      <c r="L865" s="210"/>
      <c r="M865" s="211"/>
      <c r="N865" s="212"/>
      <c r="O865" s="212"/>
      <c r="P865" s="212"/>
      <c r="Q865" s="212"/>
      <c r="R865" s="212"/>
      <c r="S865" s="212"/>
      <c r="T865" s="213"/>
      <c r="AT865" s="214" t="s">
        <v>177</v>
      </c>
      <c r="AU865" s="214" t="s">
        <v>87</v>
      </c>
      <c r="AV865" s="11" t="s">
        <v>24</v>
      </c>
      <c r="AW865" s="11" t="s">
        <v>41</v>
      </c>
      <c r="AX865" s="11" t="s">
        <v>78</v>
      </c>
      <c r="AY865" s="214" t="s">
        <v>168</v>
      </c>
    </row>
    <row r="866" spans="2:65" s="12" customFormat="1" ht="13.5">
      <c r="B866" s="215"/>
      <c r="C866" s="216"/>
      <c r="D866" s="205" t="s">
        <v>177</v>
      </c>
      <c r="E866" s="227" t="s">
        <v>22</v>
      </c>
      <c r="F866" s="228" t="s">
        <v>1513</v>
      </c>
      <c r="G866" s="216"/>
      <c r="H866" s="229">
        <v>22.62</v>
      </c>
      <c r="I866" s="221"/>
      <c r="J866" s="216"/>
      <c r="K866" s="216"/>
      <c r="L866" s="222"/>
      <c r="M866" s="223"/>
      <c r="N866" s="224"/>
      <c r="O866" s="224"/>
      <c r="P866" s="224"/>
      <c r="Q866" s="224"/>
      <c r="R866" s="224"/>
      <c r="S866" s="224"/>
      <c r="T866" s="225"/>
      <c r="AT866" s="226" t="s">
        <v>177</v>
      </c>
      <c r="AU866" s="226" t="s">
        <v>87</v>
      </c>
      <c r="AV866" s="12" t="s">
        <v>87</v>
      </c>
      <c r="AW866" s="12" t="s">
        <v>41</v>
      </c>
      <c r="AX866" s="12" t="s">
        <v>78</v>
      </c>
      <c r="AY866" s="226" t="s">
        <v>168</v>
      </c>
    </row>
    <row r="867" spans="2:65" s="11" customFormat="1" ht="13.5">
      <c r="B867" s="203"/>
      <c r="C867" s="204"/>
      <c r="D867" s="205" t="s">
        <v>177</v>
      </c>
      <c r="E867" s="206" t="s">
        <v>22</v>
      </c>
      <c r="F867" s="207" t="s">
        <v>292</v>
      </c>
      <c r="G867" s="204"/>
      <c r="H867" s="208" t="s">
        <v>22</v>
      </c>
      <c r="I867" s="209"/>
      <c r="J867" s="204"/>
      <c r="K867" s="204"/>
      <c r="L867" s="210"/>
      <c r="M867" s="211"/>
      <c r="N867" s="212"/>
      <c r="O867" s="212"/>
      <c r="P867" s="212"/>
      <c r="Q867" s="212"/>
      <c r="R867" s="212"/>
      <c r="S867" s="212"/>
      <c r="T867" s="213"/>
      <c r="AT867" s="214" t="s">
        <v>177</v>
      </c>
      <c r="AU867" s="214" t="s">
        <v>87</v>
      </c>
      <c r="AV867" s="11" t="s">
        <v>24</v>
      </c>
      <c r="AW867" s="11" t="s">
        <v>41</v>
      </c>
      <c r="AX867" s="11" t="s">
        <v>78</v>
      </c>
      <c r="AY867" s="214" t="s">
        <v>168</v>
      </c>
    </row>
    <row r="868" spans="2:65" s="12" customFormat="1" ht="13.5">
      <c r="B868" s="215"/>
      <c r="C868" s="216"/>
      <c r="D868" s="217" t="s">
        <v>177</v>
      </c>
      <c r="E868" s="218" t="s">
        <v>22</v>
      </c>
      <c r="F868" s="219" t="s">
        <v>1514</v>
      </c>
      <c r="G868" s="216"/>
      <c r="H868" s="220">
        <v>76.58</v>
      </c>
      <c r="I868" s="221"/>
      <c r="J868" s="216"/>
      <c r="K868" s="216"/>
      <c r="L868" s="222"/>
      <c r="M868" s="223"/>
      <c r="N868" s="224"/>
      <c r="O868" s="224"/>
      <c r="P868" s="224"/>
      <c r="Q868" s="224"/>
      <c r="R868" s="224"/>
      <c r="S868" s="224"/>
      <c r="T868" s="225"/>
      <c r="AT868" s="226" t="s">
        <v>177</v>
      </c>
      <c r="AU868" s="226" t="s">
        <v>87</v>
      </c>
      <c r="AV868" s="12" t="s">
        <v>87</v>
      </c>
      <c r="AW868" s="12" t="s">
        <v>41</v>
      </c>
      <c r="AX868" s="12" t="s">
        <v>78</v>
      </c>
      <c r="AY868" s="226" t="s">
        <v>168</v>
      </c>
    </row>
    <row r="869" spans="2:65" s="1" customFormat="1" ht="22.5" customHeight="1">
      <c r="B869" s="39"/>
      <c r="C869" s="191" t="s">
        <v>1515</v>
      </c>
      <c r="D869" s="191" t="s">
        <v>170</v>
      </c>
      <c r="E869" s="192" t="s">
        <v>1516</v>
      </c>
      <c r="F869" s="193" t="s">
        <v>1517</v>
      </c>
      <c r="G869" s="194" t="s">
        <v>276</v>
      </c>
      <c r="H869" s="195">
        <v>3</v>
      </c>
      <c r="I869" s="196"/>
      <c r="J869" s="197">
        <f>ROUND(I869*H869,2)</f>
        <v>0</v>
      </c>
      <c r="K869" s="193" t="s">
        <v>174</v>
      </c>
      <c r="L869" s="59"/>
      <c r="M869" s="198" t="s">
        <v>22</v>
      </c>
      <c r="N869" s="199" t="s">
        <v>49</v>
      </c>
      <c r="O869" s="40"/>
      <c r="P869" s="200">
        <f>O869*H869</f>
        <v>0</v>
      </c>
      <c r="Q869" s="200">
        <v>0</v>
      </c>
      <c r="R869" s="200">
        <f>Q869*H869</f>
        <v>0</v>
      </c>
      <c r="S869" s="200">
        <v>0.05</v>
      </c>
      <c r="T869" s="201">
        <f>S869*H869</f>
        <v>0.15000000000000002</v>
      </c>
      <c r="AR869" s="22" t="s">
        <v>175</v>
      </c>
      <c r="AT869" s="22" t="s">
        <v>170</v>
      </c>
      <c r="AU869" s="22" t="s">
        <v>87</v>
      </c>
      <c r="AY869" s="22" t="s">
        <v>168</v>
      </c>
      <c r="BE869" s="202">
        <f>IF(N869="základní",J869,0)</f>
        <v>0</v>
      </c>
      <c r="BF869" s="202">
        <f>IF(N869="snížená",J869,0)</f>
        <v>0</v>
      </c>
      <c r="BG869" s="202">
        <f>IF(N869="zákl. přenesená",J869,0)</f>
        <v>0</v>
      </c>
      <c r="BH869" s="202">
        <f>IF(N869="sníž. přenesená",J869,0)</f>
        <v>0</v>
      </c>
      <c r="BI869" s="202">
        <f>IF(N869="nulová",J869,0)</f>
        <v>0</v>
      </c>
      <c r="BJ869" s="22" t="s">
        <v>24</v>
      </c>
      <c r="BK869" s="202">
        <f>ROUND(I869*H869,2)</f>
        <v>0</v>
      </c>
      <c r="BL869" s="22" t="s">
        <v>175</v>
      </c>
      <c r="BM869" s="22" t="s">
        <v>1518</v>
      </c>
    </row>
    <row r="870" spans="2:65" s="11" customFormat="1" ht="13.5">
      <c r="B870" s="203"/>
      <c r="C870" s="204"/>
      <c r="D870" s="205" t="s">
        <v>177</v>
      </c>
      <c r="E870" s="206" t="s">
        <v>22</v>
      </c>
      <c r="F870" s="207" t="s">
        <v>1519</v>
      </c>
      <c r="G870" s="204"/>
      <c r="H870" s="208" t="s">
        <v>22</v>
      </c>
      <c r="I870" s="209"/>
      <c r="J870" s="204"/>
      <c r="K870" s="204"/>
      <c r="L870" s="210"/>
      <c r="M870" s="211"/>
      <c r="N870" s="212"/>
      <c r="O870" s="212"/>
      <c r="P870" s="212"/>
      <c r="Q870" s="212"/>
      <c r="R870" s="212"/>
      <c r="S870" s="212"/>
      <c r="T870" s="213"/>
      <c r="AT870" s="214" t="s">
        <v>177</v>
      </c>
      <c r="AU870" s="214" t="s">
        <v>87</v>
      </c>
      <c r="AV870" s="11" t="s">
        <v>24</v>
      </c>
      <c r="AW870" s="11" t="s">
        <v>41</v>
      </c>
      <c r="AX870" s="11" t="s">
        <v>78</v>
      </c>
      <c r="AY870" s="214" t="s">
        <v>168</v>
      </c>
    </row>
    <row r="871" spans="2:65" s="12" customFormat="1" ht="13.5">
      <c r="B871" s="215"/>
      <c r="C871" s="216"/>
      <c r="D871" s="217" t="s">
        <v>177</v>
      </c>
      <c r="E871" s="218" t="s">
        <v>22</v>
      </c>
      <c r="F871" s="219" t="s">
        <v>183</v>
      </c>
      <c r="G871" s="216"/>
      <c r="H871" s="220">
        <v>3</v>
      </c>
      <c r="I871" s="221"/>
      <c r="J871" s="216"/>
      <c r="K871" s="216"/>
      <c r="L871" s="222"/>
      <c r="M871" s="223"/>
      <c r="N871" s="224"/>
      <c r="O871" s="224"/>
      <c r="P871" s="224"/>
      <c r="Q871" s="224"/>
      <c r="R871" s="224"/>
      <c r="S871" s="224"/>
      <c r="T871" s="225"/>
      <c r="AT871" s="226" t="s">
        <v>177</v>
      </c>
      <c r="AU871" s="226" t="s">
        <v>87</v>
      </c>
      <c r="AV871" s="12" t="s">
        <v>87</v>
      </c>
      <c r="AW871" s="12" t="s">
        <v>41</v>
      </c>
      <c r="AX871" s="12" t="s">
        <v>78</v>
      </c>
      <c r="AY871" s="226" t="s">
        <v>168</v>
      </c>
    </row>
    <row r="872" spans="2:65" s="1" customFormat="1" ht="31.5" customHeight="1">
      <c r="B872" s="39"/>
      <c r="C872" s="191" t="s">
        <v>1520</v>
      </c>
      <c r="D872" s="191" t="s">
        <v>170</v>
      </c>
      <c r="E872" s="192" t="s">
        <v>1521</v>
      </c>
      <c r="F872" s="193" t="s">
        <v>1522</v>
      </c>
      <c r="G872" s="194" t="s">
        <v>173</v>
      </c>
      <c r="H872" s="195">
        <v>450.52699999999999</v>
      </c>
      <c r="I872" s="196"/>
      <c r="J872" s="197">
        <f>ROUND(I872*H872,2)</f>
        <v>0</v>
      </c>
      <c r="K872" s="193" t="s">
        <v>174</v>
      </c>
      <c r="L872" s="59"/>
      <c r="M872" s="198" t="s">
        <v>22</v>
      </c>
      <c r="N872" s="199" t="s">
        <v>49</v>
      </c>
      <c r="O872" s="40"/>
      <c r="P872" s="200">
        <f>O872*H872</f>
        <v>0</v>
      </c>
      <c r="Q872" s="200">
        <v>0</v>
      </c>
      <c r="R872" s="200">
        <f>Q872*H872</f>
        <v>0</v>
      </c>
      <c r="S872" s="200">
        <v>0.13100000000000001</v>
      </c>
      <c r="T872" s="201">
        <f>S872*H872</f>
        <v>59.019036999999997</v>
      </c>
      <c r="AR872" s="22" t="s">
        <v>175</v>
      </c>
      <c r="AT872" s="22" t="s">
        <v>170</v>
      </c>
      <c r="AU872" s="22" t="s">
        <v>87</v>
      </c>
      <c r="AY872" s="22" t="s">
        <v>168</v>
      </c>
      <c r="BE872" s="202">
        <f>IF(N872="základní",J872,0)</f>
        <v>0</v>
      </c>
      <c r="BF872" s="202">
        <f>IF(N872="snížená",J872,0)</f>
        <v>0</v>
      </c>
      <c r="BG872" s="202">
        <f>IF(N872="zákl. přenesená",J872,0)</f>
        <v>0</v>
      </c>
      <c r="BH872" s="202">
        <f>IF(N872="sníž. přenesená",J872,0)</f>
        <v>0</v>
      </c>
      <c r="BI872" s="202">
        <f>IF(N872="nulová",J872,0)</f>
        <v>0</v>
      </c>
      <c r="BJ872" s="22" t="s">
        <v>24</v>
      </c>
      <c r="BK872" s="202">
        <f>ROUND(I872*H872,2)</f>
        <v>0</v>
      </c>
      <c r="BL872" s="22" t="s">
        <v>175</v>
      </c>
      <c r="BM872" s="22" t="s">
        <v>1523</v>
      </c>
    </row>
    <row r="873" spans="2:65" s="11" customFormat="1" ht="13.5">
      <c r="B873" s="203"/>
      <c r="C873" s="204"/>
      <c r="D873" s="205" t="s">
        <v>177</v>
      </c>
      <c r="E873" s="206" t="s">
        <v>22</v>
      </c>
      <c r="F873" s="207" t="s">
        <v>283</v>
      </c>
      <c r="G873" s="204"/>
      <c r="H873" s="208" t="s">
        <v>22</v>
      </c>
      <c r="I873" s="209"/>
      <c r="J873" s="204"/>
      <c r="K873" s="204"/>
      <c r="L873" s="210"/>
      <c r="M873" s="211"/>
      <c r="N873" s="212"/>
      <c r="O873" s="212"/>
      <c r="P873" s="212"/>
      <c r="Q873" s="212"/>
      <c r="R873" s="212"/>
      <c r="S873" s="212"/>
      <c r="T873" s="213"/>
      <c r="AT873" s="214" t="s">
        <v>177</v>
      </c>
      <c r="AU873" s="214" t="s">
        <v>87</v>
      </c>
      <c r="AV873" s="11" t="s">
        <v>24</v>
      </c>
      <c r="AW873" s="11" t="s">
        <v>41</v>
      </c>
      <c r="AX873" s="11" t="s">
        <v>78</v>
      </c>
      <c r="AY873" s="214" t="s">
        <v>168</v>
      </c>
    </row>
    <row r="874" spans="2:65" s="12" customFormat="1" ht="13.5">
      <c r="B874" s="215"/>
      <c r="C874" s="216"/>
      <c r="D874" s="205" t="s">
        <v>177</v>
      </c>
      <c r="E874" s="227" t="s">
        <v>22</v>
      </c>
      <c r="F874" s="228" t="s">
        <v>1524</v>
      </c>
      <c r="G874" s="216"/>
      <c r="H874" s="229">
        <v>115.92</v>
      </c>
      <c r="I874" s="221"/>
      <c r="J874" s="216"/>
      <c r="K874" s="216"/>
      <c r="L874" s="222"/>
      <c r="M874" s="223"/>
      <c r="N874" s="224"/>
      <c r="O874" s="224"/>
      <c r="P874" s="224"/>
      <c r="Q874" s="224"/>
      <c r="R874" s="224"/>
      <c r="S874" s="224"/>
      <c r="T874" s="225"/>
      <c r="AT874" s="226" t="s">
        <v>177</v>
      </c>
      <c r="AU874" s="226" t="s">
        <v>87</v>
      </c>
      <c r="AV874" s="12" t="s">
        <v>87</v>
      </c>
      <c r="AW874" s="12" t="s">
        <v>41</v>
      </c>
      <c r="AX874" s="12" t="s">
        <v>78</v>
      </c>
      <c r="AY874" s="226" t="s">
        <v>168</v>
      </c>
    </row>
    <row r="875" spans="2:65" s="12" customFormat="1" ht="13.5">
      <c r="B875" s="215"/>
      <c r="C875" s="216"/>
      <c r="D875" s="205" t="s">
        <v>177</v>
      </c>
      <c r="E875" s="227" t="s">
        <v>22</v>
      </c>
      <c r="F875" s="228" t="s">
        <v>1525</v>
      </c>
      <c r="G875" s="216"/>
      <c r="H875" s="229">
        <v>81.93</v>
      </c>
      <c r="I875" s="221"/>
      <c r="J875" s="216"/>
      <c r="K875" s="216"/>
      <c r="L875" s="222"/>
      <c r="M875" s="223"/>
      <c r="N875" s="224"/>
      <c r="O875" s="224"/>
      <c r="P875" s="224"/>
      <c r="Q875" s="224"/>
      <c r="R875" s="224"/>
      <c r="S875" s="224"/>
      <c r="T875" s="225"/>
      <c r="AT875" s="226" t="s">
        <v>177</v>
      </c>
      <c r="AU875" s="226" t="s">
        <v>87</v>
      </c>
      <c r="AV875" s="12" t="s">
        <v>87</v>
      </c>
      <c r="AW875" s="12" t="s">
        <v>41</v>
      </c>
      <c r="AX875" s="12" t="s">
        <v>78</v>
      </c>
      <c r="AY875" s="226" t="s">
        <v>168</v>
      </c>
    </row>
    <row r="876" spans="2:65" s="12" customFormat="1" ht="13.5">
      <c r="B876" s="215"/>
      <c r="C876" s="216"/>
      <c r="D876" s="205" t="s">
        <v>177</v>
      </c>
      <c r="E876" s="227" t="s">
        <v>22</v>
      </c>
      <c r="F876" s="228" t="s">
        <v>1526</v>
      </c>
      <c r="G876" s="216"/>
      <c r="H876" s="229">
        <v>12.66</v>
      </c>
      <c r="I876" s="221"/>
      <c r="J876" s="216"/>
      <c r="K876" s="216"/>
      <c r="L876" s="222"/>
      <c r="M876" s="223"/>
      <c r="N876" s="224"/>
      <c r="O876" s="224"/>
      <c r="P876" s="224"/>
      <c r="Q876" s="224"/>
      <c r="R876" s="224"/>
      <c r="S876" s="224"/>
      <c r="T876" s="225"/>
      <c r="AT876" s="226" t="s">
        <v>177</v>
      </c>
      <c r="AU876" s="226" t="s">
        <v>87</v>
      </c>
      <c r="AV876" s="12" t="s">
        <v>87</v>
      </c>
      <c r="AW876" s="12" t="s">
        <v>41</v>
      </c>
      <c r="AX876" s="12" t="s">
        <v>78</v>
      </c>
      <c r="AY876" s="226" t="s">
        <v>168</v>
      </c>
    </row>
    <row r="877" spans="2:65" s="12" customFormat="1" ht="13.5">
      <c r="B877" s="215"/>
      <c r="C877" s="216"/>
      <c r="D877" s="205" t="s">
        <v>177</v>
      </c>
      <c r="E877" s="227" t="s">
        <v>22</v>
      </c>
      <c r="F877" s="228" t="s">
        <v>1527</v>
      </c>
      <c r="G877" s="216"/>
      <c r="H877" s="229">
        <v>39.707999999999998</v>
      </c>
      <c r="I877" s="221"/>
      <c r="J877" s="216"/>
      <c r="K877" s="216"/>
      <c r="L877" s="222"/>
      <c r="M877" s="223"/>
      <c r="N877" s="224"/>
      <c r="O877" s="224"/>
      <c r="P877" s="224"/>
      <c r="Q877" s="224"/>
      <c r="R877" s="224"/>
      <c r="S877" s="224"/>
      <c r="T877" s="225"/>
      <c r="AT877" s="226" t="s">
        <v>177</v>
      </c>
      <c r="AU877" s="226" t="s">
        <v>87</v>
      </c>
      <c r="AV877" s="12" t="s">
        <v>87</v>
      </c>
      <c r="AW877" s="12" t="s">
        <v>41</v>
      </c>
      <c r="AX877" s="12" t="s">
        <v>78</v>
      </c>
      <c r="AY877" s="226" t="s">
        <v>168</v>
      </c>
    </row>
    <row r="878" spans="2:65" s="12" customFormat="1" ht="13.5">
      <c r="B878" s="215"/>
      <c r="C878" s="216"/>
      <c r="D878" s="205" t="s">
        <v>177</v>
      </c>
      <c r="E878" s="227" t="s">
        <v>22</v>
      </c>
      <c r="F878" s="228" t="s">
        <v>1528</v>
      </c>
      <c r="G878" s="216"/>
      <c r="H878" s="229">
        <v>30.303000000000001</v>
      </c>
      <c r="I878" s="221"/>
      <c r="J878" s="216"/>
      <c r="K878" s="216"/>
      <c r="L878" s="222"/>
      <c r="M878" s="223"/>
      <c r="N878" s="224"/>
      <c r="O878" s="224"/>
      <c r="P878" s="224"/>
      <c r="Q878" s="224"/>
      <c r="R878" s="224"/>
      <c r="S878" s="224"/>
      <c r="T878" s="225"/>
      <c r="AT878" s="226" t="s">
        <v>177</v>
      </c>
      <c r="AU878" s="226" t="s">
        <v>87</v>
      </c>
      <c r="AV878" s="12" t="s">
        <v>87</v>
      </c>
      <c r="AW878" s="12" t="s">
        <v>41</v>
      </c>
      <c r="AX878" s="12" t="s">
        <v>78</v>
      </c>
      <c r="AY878" s="226" t="s">
        <v>168</v>
      </c>
    </row>
    <row r="879" spans="2:65" s="12" customFormat="1" ht="13.5">
      <c r="B879" s="215"/>
      <c r="C879" s="216"/>
      <c r="D879" s="205" t="s">
        <v>177</v>
      </c>
      <c r="E879" s="227" t="s">
        <v>22</v>
      </c>
      <c r="F879" s="228" t="s">
        <v>1529</v>
      </c>
      <c r="G879" s="216"/>
      <c r="H879" s="229">
        <v>-32.1</v>
      </c>
      <c r="I879" s="221"/>
      <c r="J879" s="216"/>
      <c r="K879" s="216"/>
      <c r="L879" s="222"/>
      <c r="M879" s="223"/>
      <c r="N879" s="224"/>
      <c r="O879" s="224"/>
      <c r="P879" s="224"/>
      <c r="Q879" s="224"/>
      <c r="R879" s="224"/>
      <c r="S879" s="224"/>
      <c r="T879" s="225"/>
      <c r="AT879" s="226" t="s">
        <v>177</v>
      </c>
      <c r="AU879" s="226" t="s">
        <v>87</v>
      </c>
      <c r="AV879" s="12" t="s">
        <v>87</v>
      </c>
      <c r="AW879" s="12" t="s">
        <v>41</v>
      </c>
      <c r="AX879" s="12" t="s">
        <v>78</v>
      </c>
      <c r="AY879" s="226" t="s">
        <v>168</v>
      </c>
    </row>
    <row r="880" spans="2:65" s="11" customFormat="1" ht="13.5">
      <c r="B880" s="203"/>
      <c r="C880" s="204"/>
      <c r="D880" s="205" t="s">
        <v>177</v>
      </c>
      <c r="E880" s="206" t="s">
        <v>22</v>
      </c>
      <c r="F880" s="207" t="s">
        <v>292</v>
      </c>
      <c r="G880" s="204"/>
      <c r="H880" s="208" t="s">
        <v>22</v>
      </c>
      <c r="I880" s="209"/>
      <c r="J880" s="204"/>
      <c r="K880" s="204"/>
      <c r="L880" s="210"/>
      <c r="M880" s="211"/>
      <c r="N880" s="212"/>
      <c r="O880" s="212"/>
      <c r="P880" s="212"/>
      <c r="Q880" s="212"/>
      <c r="R880" s="212"/>
      <c r="S880" s="212"/>
      <c r="T880" s="213"/>
      <c r="AT880" s="214" t="s">
        <v>177</v>
      </c>
      <c r="AU880" s="214" t="s">
        <v>87</v>
      </c>
      <c r="AV880" s="11" t="s">
        <v>24</v>
      </c>
      <c r="AW880" s="11" t="s">
        <v>41</v>
      </c>
      <c r="AX880" s="11" t="s">
        <v>78</v>
      </c>
      <c r="AY880" s="214" t="s">
        <v>168</v>
      </c>
    </row>
    <row r="881" spans="2:65" s="12" customFormat="1" ht="13.5">
      <c r="B881" s="215"/>
      <c r="C881" s="216"/>
      <c r="D881" s="205" t="s">
        <v>177</v>
      </c>
      <c r="E881" s="227" t="s">
        <v>22</v>
      </c>
      <c r="F881" s="228" t="s">
        <v>1530</v>
      </c>
      <c r="G881" s="216"/>
      <c r="H881" s="229">
        <v>72.638000000000005</v>
      </c>
      <c r="I881" s="221"/>
      <c r="J881" s="216"/>
      <c r="K881" s="216"/>
      <c r="L881" s="222"/>
      <c r="M881" s="223"/>
      <c r="N881" s="224"/>
      <c r="O881" s="224"/>
      <c r="P881" s="224"/>
      <c r="Q881" s="224"/>
      <c r="R881" s="224"/>
      <c r="S881" s="224"/>
      <c r="T881" s="225"/>
      <c r="AT881" s="226" t="s">
        <v>177</v>
      </c>
      <c r="AU881" s="226" t="s">
        <v>87</v>
      </c>
      <c r="AV881" s="12" t="s">
        <v>87</v>
      </c>
      <c r="AW881" s="12" t="s">
        <v>41</v>
      </c>
      <c r="AX881" s="12" t="s">
        <v>78</v>
      </c>
      <c r="AY881" s="226" t="s">
        <v>168</v>
      </c>
    </row>
    <row r="882" spans="2:65" s="12" customFormat="1" ht="13.5">
      <c r="B882" s="215"/>
      <c r="C882" s="216"/>
      <c r="D882" s="205" t="s">
        <v>177</v>
      </c>
      <c r="E882" s="227" t="s">
        <v>22</v>
      </c>
      <c r="F882" s="228" t="s">
        <v>1531</v>
      </c>
      <c r="G882" s="216"/>
      <c r="H882" s="229">
        <v>81.608000000000004</v>
      </c>
      <c r="I882" s="221"/>
      <c r="J882" s="216"/>
      <c r="K882" s="216"/>
      <c r="L882" s="222"/>
      <c r="M882" s="223"/>
      <c r="N882" s="224"/>
      <c r="O882" s="224"/>
      <c r="P882" s="224"/>
      <c r="Q882" s="224"/>
      <c r="R882" s="224"/>
      <c r="S882" s="224"/>
      <c r="T882" s="225"/>
      <c r="AT882" s="226" t="s">
        <v>177</v>
      </c>
      <c r="AU882" s="226" t="s">
        <v>87</v>
      </c>
      <c r="AV882" s="12" t="s">
        <v>87</v>
      </c>
      <c r="AW882" s="12" t="s">
        <v>41</v>
      </c>
      <c r="AX882" s="12" t="s">
        <v>78</v>
      </c>
      <c r="AY882" s="226" t="s">
        <v>168</v>
      </c>
    </row>
    <row r="883" spans="2:65" s="12" customFormat="1" ht="13.5">
      <c r="B883" s="215"/>
      <c r="C883" s="216"/>
      <c r="D883" s="205" t="s">
        <v>177</v>
      </c>
      <c r="E883" s="227" t="s">
        <v>22</v>
      </c>
      <c r="F883" s="228" t="s">
        <v>1532</v>
      </c>
      <c r="G883" s="216"/>
      <c r="H883" s="229">
        <v>50.96</v>
      </c>
      <c r="I883" s="221"/>
      <c r="J883" s="216"/>
      <c r="K883" s="216"/>
      <c r="L883" s="222"/>
      <c r="M883" s="223"/>
      <c r="N883" s="224"/>
      <c r="O883" s="224"/>
      <c r="P883" s="224"/>
      <c r="Q883" s="224"/>
      <c r="R883" s="224"/>
      <c r="S883" s="224"/>
      <c r="T883" s="225"/>
      <c r="AT883" s="226" t="s">
        <v>177</v>
      </c>
      <c r="AU883" s="226" t="s">
        <v>87</v>
      </c>
      <c r="AV883" s="12" t="s">
        <v>87</v>
      </c>
      <c r="AW883" s="12" t="s">
        <v>41</v>
      </c>
      <c r="AX883" s="12" t="s">
        <v>78</v>
      </c>
      <c r="AY883" s="226" t="s">
        <v>168</v>
      </c>
    </row>
    <row r="884" spans="2:65" s="12" customFormat="1" ht="13.5">
      <c r="B884" s="215"/>
      <c r="C884" s="216"/>
      <c r="D884" s="205" t="s">
        <v>177</v>
      </c>
      <c r="E884" s="227" t="s">
        <v>22</v>
      </c>
      <c r="F884" s="228" t="s">
        <v>1533</v>
      </c>
      <c r="G884" s="216"/>
      <c r="H884" s="229">
        <v>24.3</v>
      </c>
      <c r="I884" s="221"/>
      <c r="J884" s="216"/>
      <c r="K884" s="216"/>
      <c r="L884" s="222"/>
      <c r="M884" s="223"/>
      <c r="N884" s="224"/>
      <c r="O884" s="224"/>
      <c r="P884" s="224"/>
      <c r="Q884" s="224"/>
      <c r="R884" s="224"/>
      <c r="S884" s="224"/>
      <c r="T884" s="225"/>
      <c r="AT884" s="226" t="s">
        <v>177</v>
      </c>
      <c r="AU884" s="226" t="s">
        <v>87</v>
      </c>
      <c r="AV884" s="12" t="s">
        <v>87</v>
      </c>
      <c r="AW884" s="12" t="s">
        <v>41</v>
      </c>
      <c r="AX884" s="12" t="s">
        <v>78</v>
      </c>
      <c r="AY884" s="226" t="s">
        <v>168</v>
      </c>
    </row>
    <row r="885" spans="2:65" s="12" customFormat="1" ht="13.5">
      <c r="B885" s="215"/>
      <c r="C885" s="216"/>
      <c r="D885" s="217" t="s">
        <v>177</v>
      </c>
      <c r="E885" s="218" t="s">
        <v>22</v>
      </c>
      <c r="F885" s="219" t="s">
        <v>1534</v>
      </c>
      <c r="G885" s="216"/>
      <c r="H885" s="220">
        <v>-27.4</v>
      </c>
      <c r="I885" s="221"/>
      <c r="J885" s="216"/>
      <c r="K885" s="216"/>
      <c r="L885" s="222"/>
      <c r="M885" s="223"/>
      <c r="N885" s="224"/>
      <c r="O885" s="224"/>
      <c r="P885" s="224"/>
      <c r="Q885" s="224"/>
      <c r="R885" s="224"/>
      <c r="S885" s="224"/>
      <c r="T885" s="225"/>
      <c r="AT885" s="226" t="s">
        <v>177</v>
      </c>
      <c r="AU885" s="226" t="s">
        <v>87</v>
      </c>
      <c r="AV885" s="12" t="s">
        <v>87</v>
      </c>
      <c r="AW885" s="12" t="s">
        <v>41</v>
      </c>
      <c r="AX885" s="12" t="s">
        <v>78</v>
      </c>
      <c r="AY885" s="226" t="s">
        <v>168</v>
      </c>
    </row>
    <row r="886" spans="2:65" s="1" customFormat="1" ht="31.5" customHeight="1">
      <c r="B886" s="39"/>
      <c r="C886" s="191" t="s">
        <v>1535</v>
      </c>
      <c r="D886" s="191" t="s">
        <v>170</v>
      </c>
      <c r="E886" s="192" t="s">
        <v>1536</v>
      </c>
      <c r="F886" s="193" t="s">
        <v>1537</v>
      </c>
      <c r="G886" s="194" t="s">
        <v>173</v>
      </c>
      <c r="H886" s="195">
        <v>53.741</v>
      </c>
      <c r="I886" s="196"/>
      <c r="J886" s="197">
        <f>ROUND(I886*H886,2)</f>
        <v>0</v>
      </c>
      <c r="K886" s="193" t="s">
        <v>174</v>
      </c>
      <c r="L886" s="59"/>
      <c r="M886" s="198" t="s">
        <v>22</v>
      </c>
      <c r="N886" s="199" t="s">
        <v>49</v>
      </c>
      <c r="O886" s="40"/>
      <c r="P886" s="200">
        <f>O886*H886</f>
        <v>0</v>
      </c>
      <c r="Q886" s="200">
        <v>0</v>
      </c>
      <c r="R886" s="200">
        <f>Q886*H886</f>
        <v>0</v>
      </c>
      <c r="S886" s="200">
        <v>0.26100000000000001</v>
      </c>
      <c r="T886" s="201">
        <f>S886*H886</f>
        <v>14.026401</v>
      </c>
      <c r="AR886" s="22" t="s">
        <v>175</v>
      </c>
      <c r="AT886" s="22" t="s">
        <v>170</v>
      </c>
      <c r="AU886" s="22" t="s">
        <v>87</v>
      </c>
      <c r="AY886" s="22" t="s">
        <v>168</v>
      </c>
      <c r="BE886" s="202">
        <f>IF(N886="základní",J886,0)</f>
        <v>0</v>
      </c>
      <c r="BF886" s="202">
        <f>IF(N886="snížená",J886,0)</f>
        <v>0</v>
      </c>
      <c r="BG886" s="202">
        <f>IF(N886="zákl. přenesená",J886,0)</f>
        <v>0</v>
      </c>
      <c r="BH886" s="202">
        <f>IF(N886="sníž. přenesená",J886,0)</f>
        <v>0</v>
      </c>
      <c r="BI886" s="202">
        <f>IF(N886="nulová",J886,0)</f>
        <v>0</v>
      </c>
      <c r="BJ886" s="22" t="s">
        <v>24</v>
      </c>
      <c r="BK886" s="202">
        <f>ROUND(I886*H886,2)</f>
        <v>0</v>
      </c>
      <c r="BL886" s="22" t="s">
        <v>175</v>
      </c>
      <c r="BM886" s="22" t="s">
        <v>1538</v>
      </c>
    </row>
    <row r="887" spans="2:65" s="11" customFormat="1" ht="13.5">
      <c r="B887" s="203"/>
      <c r="C887" s="204"/>
      <c r="D887" s="205" t="s">
        <v>177</v>
      </c>
      <c r="E887" s="206" t="s">
        <v>22</v>
      </c>
      <c r="F887" s="207" t="s">
        <v>283</v>
      </c>
      <c r="G887" s="204"/>
      <c r="H887" s="208" t="s">
        <v>22</v>
      </c>
      <c r="I887" s="209"/>
      <c r="J887" s="204"/>
      <c r="K887" s="204"/>
      <c r="L887" s="210"/>
      <c r="M887" s="211"/>
      <c r="N887" s="212"/>
      <c r="O887" s="212"/>
      <c r="P887" s="212"/>
      <c r="Q887" s="212"/>
      <c r="R887" s="212"/>
      <c r="S887" s="212"/>
      <c r="T887" s="213"/>
      <c r="AT887" s="214" t="s">
        <v>177</v>
      </c>
      <c r="AU887" s="214" t="s">
        <v>87</v>
      </c>
      <c r="AV887" s="11" t="s">
        <v>24</v>
      </c>
      <c r="AW887" s="11" t="s">
        <v>41</v>
      </c>
      <c r="AX887" s="11" t="s">
        <v>78</v>
      </c>
      <c r="AY887" s="214" t="s">
        <v>168</v>
      </c>
    </row>
    <row r="888" spans="2:65" s="12" customFormat="1" ht="13.5">
      <c r="B888" s="215"/>
      <c r="C888" s="216"/>
      <c r="D888" s="205" t="s">
        <v>177</v>
      </c>
      <c r="E888" s="227" t="s">
        <v>22</v>
      </c>
      <c r="F888" s="228" t="s">
        <v>1539</v>
      </c>
      <c r="G888" s="216"/>
      <c r="H888" s="229">
        <v>28.65</v>
      </c>
      <c r="I888" s="221"/>
      <c r="J888" s="216"/>
      <c r="K888" s="216"/>
      <c r="L888" s="222"/>
      <c r="M888" s="223"/>
      <c r="N888" s="224"/>
      <c r="O888" s="224"/>
      <c r="P888" s="224"/>
      <c r="Q888" s="224"/>
      <c r="R888" s="224"/>
      <c r="S888" s="224"/>
      <c r="T888" s="225"/>
      <c r="AT888" s="226" t="s">
        <v>177</v>
      </c>
      <c r="AU888" s="226" t="s">
        <v>87</v>
      </c>
      <c r="AV888" s="12" t="s">
        <v>87</v>
      </c>
      <c r="AW888" s="12" t="s">
        <v>41</v>
      </c>
      <c r="AX888" s="12" t="s">
        <v>78</v>
      </c>
      <c r="AY888" s="226" t="s">
        <v>168</v>
      </c>
    </row>
    <row r="889" spans="2:65" s="12" customFormat="1" ht="13.5">
      <c r="B889" s="215"/>
      <c r="C889" s="216"/>
      <c r="D889" s="205" t="s">
        <v>177</v>
      </c>
      <c r="E889" s="227" t="s">
        <v>22</v>
      </c>
      <c r="F889" s="228" t="s">
        <v>1540</v>
      </c>
      <c r="G889" s="216"/>
      <c r="H889" s="229">
        <v>2.2930000000000001</v>
      </c>
      <c r="I889" s="221"/>
      <c r="J889" s="216"/>
      <c r="K889" s="216"/>
      <c r="L889" s="222"/>
      <c r="M889" s="223"/>
      <c r="N889" s="224"/>
      <c r="O889" s="224"/>
      <c r="P889" s="224"/>
      <c r="Q889" s="224"/>
      <c r="R889" s="224"/>
      <c r="S889" s="224"/>
      <c r="T889" s="225"/>
      <c r="AT889" s="226" t="s">
        <v>177</v>
      </c>
      <c r="AU889" s="226" t="s">
        <v>87</v>
      </c>
      <c r="AV889" s="12" t="s">
        <v>87</v>
      </c>
      <c r="AW889" s="12" t="s">
        <v>41</v>
      </c>
      <c r="AX889" s="12" t="s">
        <v>78</v>
      </c>
      <c r="AY889" s="226" t="s">
        <v>168</v>
      </c>
    </row>
    <row r="890" spans="2:65" s="11" customFormat="1" ht="13.5">
      <c r="B890" s="203"/>
      <c r="C890" s="204"/>
      <c r="D890" s="205" t="s">
        <v>177</v>
      </c>
      <c r="E890" s="206" t="s">
        <v>22</v>
      </c>
      <c r="F890" s="207" t="s">
        <v>292</v>
      </c>
      <c r="G890" s="204"/>
      <c r="H890" s="208" t="s">
        <v>22</v>
      </c>
      <c r="I890" s="209"/>
      <c r="J890" s="204"/>
      <c r="K890" s="204"/>
      <c r="L890" s="210"/>
      <c r="M890" s="211"/>
      <c r="N890" s="212"/>
      <c r="O890" s="212"/>
      <c r="P890" s="212"/>
      <c r="Q890" s="212"/>
      <c r="R890" s="212"/>
      <c r="S890" s="212"/>
      <c r="T890" s="213"/>
      <c r="AT890" s="214" t="s">
        <v>177</v>
      </c>
      <c r="AU890" s="214" t="s">
        <v>87</v>
      </c>
      <c r="AV890" s="11" t="s">
        <v>24</v>
      </c>
      <c r="AW890" s="11" t="s">
        <v>41</v>
      </c>
      <c r="AX890" s="11" t="s">
        <v>78</v>
      </c>
      <c r="AY890" s="214" t="s">
        <v>168</v>
      </c>
    </row>
    <row r="891" spans="2:65" s="12" customFormat="1" ht="13.5">
      <c r="B891" s="215"/>
      <c r="C891" s="216"/>
      <c r="D891" s="205" t="s">
        <v>177</v>
      </c>
      <c r="E891" s="227" t="s">
        <v>22</v>
      </c>
      <c r="F891" s="228" t="s">
        <v>1541</v>
      </c>
      <c r="G891" s="216"/>
      <c r="H891" s="229">
        <v>18.98</v>
      </c>
      <c r="I891" s="221"/>
      <c r="J891" s="216"/>
      <c r="K891" s="216"/>
      <c r="L891" s="222"/>
      <c r="M891" s="223"/>
      <c r="N891" s="224"/>
      <c r="O891" s="224"/>
      <c r="P891" s="224"/>
      <c r="Q891" s="224"/>
      <c r="R891" s="224"/>
      <c r="S891" s="224"/>
      <c r="T891" s="225"/>
      <c r="AT891" s="226" t="s">
        <v>177</v>
      </c>
      <c r="AU891" s="226" t="s">
        <v>87</v>
      </c>
      <c r="AV891" s="12" t="s">
        <v>87</v>
      </c>
      <c r="AW891" s="12" t="s">
        <v>41</v>
      </c>
      <c r="AX891" s="12" t="s">
        <v>78</v>
      </c>
      <c r="AY891" s="226" t="s">
        <v>168</v>
      </c>
    </row>
    <row r="892" spans="2:65" s="11" customFormat="1" ht="13.5">
      <c r="B892" s="203"/>
      <c r="C892" s="204"/>
      <c r="D892" s="205" t="s">
        <v>177</v>
      </c>
      <c r="E892" s="206" t="s">
        <v>22</v>
      </c>
      <c r="F892" s="207" t="s">
        <v>1542</v>
      </c>
      <c r="G892" s="204"/>
      <c r="H892" s="208" t="s">
        <v>22</v>
      </c>
      <c r="I892" s="209"/>
      <c r="J892" s="204"/>
      <c r="K892" s="204"/>
      <c r="L892" s="210"/>
      <c r="M892" s="211"/>
      <c r="N892" s="212"/>
      <c r="O892" s="212"/>
      <c r="P892" s="212"/>
      <c r="Q892" s="212"/>
      <c r="R892" s="212"/>
      <c r="S892" s="212"/>
      <c r="T892" s="213"/>
      <c r="AT892" s="214" t="s">
        <v>177</v>
      </c>
      <c r="AU892" s="214" t="s">
        <v>87</v>
      </c>
      <c r="AV892" s="11" t="s">
        <v>24</v>
      </c>
      <c r="AW892" s="11" t="s">
        <v>41</v>
      </c>
      <c r="AX892" s="11" t="s">
        <v>78</v>
      </c>
      <c r="AY892" s="214" t="s">
        <v>168</v>
      </c>
    </row>
    <row r="893" spans="2:65" s="12" customFormat="1" ht="13.5">
      <c r="B893" s="215"/>
      <c r="C893" s="216"/>
      <c r="D893" s="217" t="s">
        <v>177</v>
      </c>
      <c r="E893" s="218" t="s">
        <v>22</v>
      </c>
      <c r="F893" s="219" t="s">
        <v>1543</v>
      </c>
      <c r="G893" s="216"/>
      <c r="H893" s="220">
        <v>3.8180000000000001</v>
      </c>
      <c r="I893" s="221"/>
      <c r="J893" s="216"/>
      <c r="K893" s="216"/>
      <c r="L893" s="222"/>
      <c r="M893" s="223"/>
      <c r="N893" s="224"/>
      <c r="O893" s="224"/>
      <c r="P893" s="224"/>
      <c r="Q893" s="224"/>
      <c r="R893" s="224"/>
      <c r="S893" s="224"/>
      <c r="T893" s="225"/>
      <c r="AT893" s="226" t="s">
        <v>177</v>
      </c>
      <c r="AU893" s="226" t="s">
        <v>87</v>
      </c>
      <c r="AV893" s="12" t="s">
        <v>87</v>
      </c>
      <c r="AW893" s="12" t="s">
        <v>41</v>
      </c>
      <c r="AX893" s="12" t="s">
        <v>78</v>
      </c>
      <c r="AY893" s="226" t="s">
        <v>168</v>
      </c>
    </row>
    <row r="894" spans="2:65" s="1" customFormat="1" ht="31.5" customHeight="1">
      <c r="B894" s="39"/>
      <c r="C894" s="191" t="s">
        <v>1544</v>
      </c>
      <c r="D894" s="191" t="s">
        <v>170</v>
      </c>
      <c r="E894" s="192" t="s">
        <v>1545</v>
      </c>
      <c r="F894" s="193" t="s">
        <v>1546</v>
      </c>
      <c r="G894" s="194" t="s">
        <v>186</v>
      </c>
      <c r="H894" s="195">
        <v>46.131999999999998</v>
      </c>
      <c r="I894" s="196"/>
      <c r="J894" s="197">
        <f>ROUND(I894*H894,2)</f>
        <v>0</v>
      </c>
      <c r="K894" s="193" t="s">
        <v>174</v>
      </c>
      <c r="L894" s="59"/>
      <c r="M894" s="198" t="s">
        <v>22</v>
      </c>
      <c r="N894" s="199" t="s">
        <v>49</v>
      </c>
      <c r="O894" s="40"/>
      <c r="P894" s="200">
        <f>O894*H894</f>
        <v>0</v>
      </c>
      <c r="Q894" s="200">
        <v>0</v>
      </c>
      <c r="R894" s="200">
        <f>Q894*H894</f>
        <v>0</v>
      </c>
      <c r="S894" s="200">
        <v>1.8</v>
      </c>
      <c r="T894" s="201">
        <f>S894*H894</f>
        <v>83.037599999999998</v>
      </c>
      <c r="AR894" s="22" t="s">
        <v>175</v>
      </c>
      <c r="AT894" s="22" t="s">
        <v>170</v>
      </c>
      <c r="AU894" s="22" t="s">
        <v>87</v>
      </c>
      <c r="AY894" s="22" t="s">
        <v>168</v>
      </c>
      <c r="BE894" s="202">
        <f>IF(N894="základní",J894,0)</f>
        <v>0</v>
      </c>
      <c r="BF894" s="202">
        <f>IF(N894="snížená",J894,0)</f>
        <v>0</v>
      </c>
      <c r="BG894" s="202">
        <f>IF(N894="zákl. přenesená",J894,0)</f>
        <v>0</v>
      </c>
      <c r="BH894" s="202">
        <f>IF(N894="sníž. přenesená",J894,0)</f>
        <v>0</v>
      </c>
      <c r="BI894" s="202">
        <f>IF(N894="nulová",J894,0)</f>
        <v>0</v>
      </c>
      <c r="BJ894" s="22" t="s">
        <v>24</v>
      </c>
      <c r="BK894" s="202">
        <f>ROUND(I894*H894,2)</f>
        <v>0</v>
      </c>
      <c r="BL894" s="22" t="s">
        <v>175</v>
      </c>
      <c r="BM894" s="22" t="s">
        <v>1547</v>
      </c>
    </row>
    <row r="895" spans="2:65" s="11" customFormat="1" ht="13.5">
      <c r="B895" s="203"/>
      <c r="C895" s="204"/>
      <c r="D895" s="205" t="s">
        <v>177</v>
      </c>
      <c r="E895" s="206" t="s">
        <v>22</v>
      </c>
      <c r="F895" s="207" t="s">
        <v>283</v>
      </c>
      <c r="G895" s="204"/>
      <c r="H895" s="208" t="s">
        <v>22</v>
      </c>
      <c r="I895" s="209"/>
      <c r="J895" s="204"/>
      <c r="K895" s="204"/>
      <c r="L895" s="210"/>
      <c r="M895" s="211"/>
      <c r="N895" s="212"/>
      <c r="O895" s="212"/>
      <c r="P895" s="212"/>
      <c r="Q895" s="212"/>
      <c r="R895" s="212"/>
      <c r="S895" s="212"/>
      <c r="T895" s="213"/>
      <c r="AT895" s="214" t="s">
        <v>177</v>
      </c>
      <c r="AU895" s="214" t="s">
        <v>87</v>
      </c>
      <c r="AV895" s="11" t="s">
        <v>24</v>
      </c>
      <c r="AW895" s="11" t="s">
        <v>41</v>
      </c>
      <c r="AX895" s="11" t="s">
        <v>78</v>
      </c>
      <c r="AY895" s="214" t="s">
        <v>168</v>
      </c>
    </row>
    <row r="896" spans="2:65" s="12" customFormat="1" ht="13.5">
      <c r="B896" s="215"/>
      <c r="C896" s="216"/>
      <c r="D896" s="205" t="s">
        <v>177</v>
      </c>
      <c r="E896" s="227" t="s">
        <v>22</v>
      </c>
      <c r="F896" s="228" t="s">
        <v>1548</v>
      </c>
      <c r="G896" s="216"/>
      <c r="H896" s="229">
        <v>4.585</v>
      </c>
      <c r="I896" s="221"/>
      <c r="J896" s="216"/>
      <c r="K896" s="216"/>
      <c r="L896" s="222"/>
      <c r="M896" s="223"/>
      <c r="N896" s="224"/>
      <c r="O896" s="224"/>
      <c r="P896" s="224"/>
      <c r="Q896" s="224"/>
      <c r="R896" s="224"/>
      <c r="S896" s="224"/>
      <c r="T896" s="225"/>
      <c r="AT896" s="226" t="s">
        <v>177</v>
      </c>
      <c r="AU896" s="226" t="s">
        <v>87</v>
      </c>
      <c r="AV896" s="12" t="s">
        <v>87</v>
      </c>
      <c r="AW896" s="12" t="s">
        <v>41</v>
      </c>
      <c r="AX896" s="12" t="s">
        <v>78</v>
      </c>
      <c r="AY896" s="226" t="s">
        <v>168</v>
      </c>
    </row>
    <row r="897" spans="2:65" s="12" customFormat="1" ht="13.5">
      <c r="B897" s="215"/>
      <c r="C897" s="216"/>
      <c r="D897" s="205" t="s">
        <v>177</v>
      </c>
      <c r="E897" s="227" t="s">
        <v>22</v>
      </c>
      <c r="F897" s="228" t="s">
        <v>1549</v>
      </c>
      <c r="G897" s="216"/>
      <c r="H897" s="229">
        <v>2.4239999999999999</v>
      </c>
      <c r="I897" s="221"/>
      <c r="J897" s="216"/>
      <c r="K897" s="216"/>
      <c r="L897" s="222"/>
      <c r="M897" s="223"/>
      <c r="N897" s="224"/>
      <c r="O897" s="224"/>
      <c r="P897" s="224"/>
      <c r="Q897" s="224"/>
      <c r="R897" s="224"/>
      <c r="S897" s="224"/>
      <c r="T897" s="225"/>
      <c r="AT897" s="226" t="s">
        <v>177</v>
      </c>
      <c r="AU897" s="226" t="s">
        <v>87</v>
      </c>
      <c r="AV897" s="12" t="s">
        <v>87</v>
      </c>
      <c r="AW897" s="12" t="s">
        <v>41</v>
      </c>
      <c r="AX897" s="12" t="s">
        <v>78</v>
      </c>
      <c r="AY897" s="226" t="s">
        <v>168</v>
      </c>
    </row>
    <row r="898" spans="2:65" s="12" customFormat="1" ht="13.5">
      <c r="B898" s="215"/>
      <c r="C898" s="216"/>
      <c r="D898" s="205" t="s">
        <v>177</v>
      </c>
      <c r="E898" s="227" t="s">
        <v>22</v>
      </c>
      <c r="F898" s="228" t="s">
        <v>1550</v>
      </c>
      <c r="G898" s="216"/>
      <c r="H898" s="229">
        <v>3.7280000000000002</v>
      </c>
      <c r="I898" s="221"/>
      <c r="J898" s="216"/>
      <c r="K898" s="216"/>
      <c r="L898" s="222"/>
      <c r="M898" s="223"/>
      <c r="N898" s="224"/>
      <c r="O898" s="224"/>
      <c r="P898" s="224"/>
      <c r="Q898" s="224"/>
      <c r="R898" s="224"/>
      <c r="S898" s="224"/>
      <c r="T898" s="225"/>
      <c r="AT898" s="226" t="s">
        <v>177</v>
      </c>
      <c r="AU898" s="226" t="s">
        <v>87</v>
      </c>
      <c r="AV898" s="12" t="s">
        <v>87</v>
      </c>
      <c r="AW898" s="12" t="s">
        <v>41</v>
      </c>
      <c r="AX898" s="12" t="s">
        <v>78</v>
      </c>
      <c r="AY898" s="226" t="s">
        <v>168</v>
      </c>
    </row>
    <row r="899" spans="2:65" s="12" customFormat="1" ht="13.5">
      <c r="B899" s="215"/>
      <c r="C899" s="216"/>
      <c r="D899" s="205" t="s">
        <v>177</v>
      </c>
      <c r="E899" s="227" t="s">
        <v>22</v>
      </c>
      <c r="F899" s="228" t="s">
        <v>1551</v>
      </c>
      <c r="G899" s="216"/>
      <c r="H899" s="229">
        <v>0.83699999999999997</v>
      </c>
      <c r="I899" s="221"/>
      <c r="J899" s="216"/>
      <c r="K899" s="216"/>
      <c r="L899" s="222"/>
      <c r="M899" s="223"/>
      <c r="N899" s="224"/>
      <c r="O899" s="224"/>
      <c r="P899" s="224"/>
      <c r="Q899" s="224"/>
      <c r="R899" s="224"/>
      <c r="S899" s="224"/>
      <c r="T899" s="225"/>
      <c r="AT899" s="226" t="s">
        <v>177</v>
      </c>
      <c r="AU899" s="226" t="s">
        <v>87</v>
      </c>
      <c r="AV899" s="12" t="s">
        <v>87</v>
      </c>
      <c r="AW899" s="12" t="s">
        <v>41</v>
      </c>
      <c r="AX899" s="12" t="s">
        <v>78</v>
      </c>
      <c r="AY899" s="226" t="s">
        <v>168</v>
      </c>
    </row>
    <row r="900" spans="2:65" s="12" customFormat="1" ht="13.5">
      <c r="B900" s="215"/>
      <c r="C900" s="216"/>
      <c r="D900" s="205" t="s">
        <v>177</v>
      </c>
      <c r="E900" s="227" t="s">
        <v>22</v>
      </c>
      <c r="F900" s="228" t="s">
        <v>1552</v>
      </c>
      <c r="G900" s="216"/>
      <c r="H900" s="229">
        <v>3.1309999999999998</v>
      </c>
      <c r="I900" s="221"/>
      <c r="J900" s="216"/>
      <c r="K900" s="216"/>
      <c r="L900" s="222"/>
      <c r="M900" s="223"/>
      <c r="N900" s="224"/>
      <c r="O900" s="224"/>
      <c r="P900" s="224"/>
      <c r="Q900" s="224"/>
      <c r="R900" s="224"/>
      <c r="S900" s="224"/>
      <c r="T900" s="225"/>
      <c r="AT900" s="226" t="s">
        <v>177</v>
      </c>
      <c r="AU900" s="226" t="s">
        <v>87</v>
      </c>
      <c r="AV900" s="12" t="s">
        <v>87</v>
      </c>
      <c r="AW900" s="12" t="s">
        <v>41</v>
      </c>
      <c r="AX900" s="12" t="s">
        <v>78</v>
      </c>
      <c r="AY900" s="226" t="s">
        <v>168</v>
      </c>
    </row>
    <row r="901" spans="2:65" s="12" customFormat="1" ht="13.5">
      <c r="B901" s="215"/>
      <c r="C901" s="216"/>
      <c r="D901" s="205" t="s">
        <v>177</v>
      </c>
      <c r="E901" s="227" t="s">
        <v>22</v>
      </c>
      <c r="F901" s="228" t="s">
        <v>1553</v>
      </c>
      <c r="G901" s="216"/>
      <c r="H901" s="229">
        <v>2.25</v>
      </c>
      <c r="I901" s="221"/>
      <c r="J901" s="216"/>
      <c r="K901" s="216"/>
      <c r="L901" s="222"/>
      <c r="M901" s="223"/>
      <c r="N901" s="224"/>
      <c r="O901" s="224"/>
      <c r="P901" s="224"/>
      <c r="Q901" s="224"/>
      <c r="R901" s="224"/>
      <c r="S901" s="224"/>
      <c r="T901" s="225"/>
      <c r="AT901" s="226" t="s">
        <v>177</v>
      </c>
      <c r="AU901" s="226" t="s">
        <v>87</v>
      </c>
      <c r="AV901" s="12" t="s">
        <v>87</v>
      </c>
      <c r="AW901" s="12" t="s">
        <v>41</v>
      </c>
      <c r="AX901" s="12" t="s">
        <v>78</v>
      </c>
      <c r="AY901" s="226" t="s">
        <v>168</v>
      </c>
    </row>
    <row r="902" spans="2:65" s="12" customFormat="1" ht="13.5">
      <c r="B902" s="215"/>
      <c r="C902" s="216"/>
      <c r="D902" s="205" t="s">
        <v>177</v>
      </c>
      <c r="E902" s="227" t="s">
        <v>22</v>
      </c>
      <c r="F902" s="228" t="s">
        <v>1554</v>
      </c>
      <c r="G902" s="216"/>
      <c r="H902" s="229">
        <v>5.6849999999999996</v>
      </c>
      <c r="I902" s="221"/>
      <c r="J902" s="216"/>
      <c r="K902" s="216"/>
      <c r="L902" s="222"/>
      <c r="M902" s="223"/>
      <c r="N902" s="224"/>
      <c r="O902" s="224"/>
      <c r="P902" s="224"/>
      <c r="Q902" s="224"/>
      <c r="R902" s="224"/>
      <c r="S902" s="224"/>
      <c r="T902" s="225"/>
      <c r="AT902" s="226" t="s">
        <v>177</v>
      </c>
      <c r="AU902" s="226" t="s">
        <v>87</v>
      </c>
      <c r="AV902" s="12" t="s">
        <v>87</v>
      </c>
      <c r="AW902" s="12" t="s">
        <v>41</v>
      </c>
      <c r="AX902" s="12" t="s">
        <v>78</v>
      </c>
      <c r="AY902" s="226" t="s">
        <v>168</v>
      </c>
    </row>
    <row r="903" spans="2:65" s="12" customFormat="1" ht="13.5">
      <c r="B903" s="215"/>
      <c r="C903" s="216"/>
      <c r="D903" s="205" t="s">
        <v>177</v>
      </c>
      <c r="E903" s="227" t="s">
        <v>22</v>
      </c>
      <c r="F903" s="228" t="s">
        <v>1555</v>
      </c>
      <c r="G903" s="216"/>
      <c r="H903" s="229">
        <v>4.2160000000000002</v>
      </c>
      <c r="I903" s="221"/>
      <c r="J903" s="216"/>
      <c r="K903" s="216"/>
      <c r="L903" s="222"/>
      <c r="M903" s="223"/>
      <c r="N903" s="224"/>
      <c r="O903" s="224"/>
      <c r="P903" s="224"/>
      <c r="Q903" s="224"/>
      <c r="R903" s="224"/>
      <c r="S903" s="224"/>
      <c r="T903" s="225"/>
      <c r="AT903" s="226" t="s">
        <v>177</v>
      </c>
      <c r="AU903" s="226" t="s">
        <v>87</v>
      </c>
      <c r="AV903" s="12" t="s">
        <v>87</v>
      </c>
      <c r="AW903" s="12" t="s">
        <v>41</v>
      </c>
      <c r="AX903" s="12" t="s">
        <v>78</v>
      </c>
      <c r="AY903" s="226" t="s">
        <v>168</v>
      </c>
    </row>
    <row r="904" spans="2:65" s="11" customFormat="1" ht="13.5">
      <c r="B904" s="203"/>
      <c r="C904" s="204"/>
      <c r="D904" s="205" t="s">
        <v>177</v>
      </c>
      <c r="E904" s="206" t="s">
        <v>22</v>
      </c>
      <c r="F904" s="207" t="s">
        <v>292</v>
      </c>
      <c r="G904" s="204"/>
      <c r="H904" s="208" t="s">
        <v>22</v>
      </c>
      <c r="I904" s="209"/>
      <c r="J904" s="204"/>
      <c r="K904" s="204"/>
      <c r="L904" s="210"/>
      <c r="M904" s="211"/>
      <c r="N904" s="212"/>
      <c r="O904" s="212"/>
      <c r="P904" s="212"/>
      <c r="Q904" s="212"/>
      <c r="R904" s="212"/>
      <c r="S904" s="212"/>
      <c r="T904" s="213"/>
      <c r="AT904" s="214" t="s">
        <v>177</v>
      </c>
      <c r="AU904" s="214" t="s">
        <v>87</v>
      </c>
      <c r="AV904" s="11" t="s">
        <v>24</v>
      </c>
      <c r="AW904" s="11" t="s">
        <v>41</v>
      </c>
      <c r="AX904" s="11" t="s">
        <v>78</v>
      </c>
      <c r="AY904" s="214" t="s">
        <v>168</v>
      </c>
    </row>
    <row r="905" spans="2:65" s="12" customFormat="1" ht="13.5">
      <c r="B905" s="215"/>
      <c r="C905" s="216"/>
      <c r="D905" s="205" t="s">
        <v>177</v>
      </c>
      <c r="E905" s="227" t="s">
        <v>22</v>
      </c>
      <c r="F905" s="228" t="s">
        <v>1556</v>
      </c>
      <c r="G905" s="216"/>
      <c r="H905" s="229">
        <v>3.45</v>
      </c>
      <c r="I905" s="221"/>
      <c r="J905" s="216"/>
      <c r="K905" s="216"/>
      <c r="L905" s="222"/>
      <c r="M905" s="223"/>
      <c r="N905" s="224"/>
      <c r="O905" s="224"/>
      <c r="P905" s="224"/>
      <c r="Q905" s="224"/>
      <c r="R905" s="224"/>
      <c r="S905" s="224"/>
      <c r="T905" s="225"/>
      <c r="AT905" s="226" t="s">
        <v>177</v>
      </c>
      <c r="AU905" s="226" t="s">
        <v>87</v>
      </c>
      <c r="AV905" s="12" t="s">
        <v>87</v>
      </c>
      <c r="AW905" s="12" t="s">
        <v>41</v>
      </c>
      <c r="AX905" s="12" t="s">
        <v>78</v>
      </c>
      <c r="AY905" s="226" t="s">
        <v>168</v>
      </c>
    </row>
    <row r="906" spans="2:65" s="12" customFormat="1" ht="13.5">
      <c r="B906" s="215"/>
      <c r="C906" s="216"/>
      <c r="D906" s="205" t="s">
        <v>177</v>
      </c>
      <c r="E906" s="227" t="s">
        <v>22</v>
      </c>
      <c r="F906" s="228" t="s">
        <v>1557</v>
      </c>
      <c r="G906" s="216"/>
      <c r="H906" s="229">
        <v>3.1589999999999998</v>
      </c>
      <c r="I906" s="221"/>
      <c r="J906" s="216"/>
      <c r="K906" s="216"/>
      <c r="L906" s="222"/>
      <c r="M906" s="223"/>
      <c r="N906" s="224"/>
      <c r="O906" s="224"/>
      <c r="P906" s="224"/>
      <c r="Q906" s="224"/>
      <c r="R906" s="224"/>
      <c r="S906" s="224"/>
      <c r="T906" s="225"/>
      <c r="AT906" s="226" t="s">
        <v>177</v>
      </c>
      <c r="AU906" s="226" t="s">
        <v>87</v>
      </c>
      <c r="AV906" s="12" t="s">
        <v>87</v>
      </c>
      <c r="AW906" s="12" t="s">
        <v>41</v>
      </c>
      <c r="AX906" s="12" t="s">
        <v>78</v>
      </c>
      <c r="AY906" s="226" t="s">
        <v>168</v>
      </c>
    </row>
    <row r="907" spans="2:65" s="12" customFormat="1" ht="13.5">
      <c r="B907" s="215"/>
      <c r="C907" s="216"/>
      <c r="D907" s="205" t="s">
        <v>177</v>
      </c>
      <c r="E907" s="227" t="s">
        <v>22</v>
      </c>
      <c r="F907" s="228" t="s">
        <v>1558</v>
      </c>
      <c r="G907" s="216"/>
      <c r="H907" s="229">
        <v>1.1739999999999999</v>
      </c>
      <c r="I907" s="221"/>
      <c r="J907" s="216"/>
      <c r="K907" s="216"/>
      <c r="L907" s="222"/>
      <c r="M907" s="223"/>
      <c r="N907" s="224"/>
      <c r="O907" s="224"/>
      <c r="P907" s="224"/>
      <c r="Q907" s="224"/>
      <c r="R907" s="224"/>
      <c r="S907" s="224"/>
      <c r="T907" s="225"/>
      <c r="AT907" s="226" t="s">
        <v>177</v>
      </c>
      <c r="AU907" s="226" t="s">
        <v>87</v>
      </c>
      <c r="AV907" s="12" t="s">
        <v>87</v>
      </c>
      <c r="AW907" s="12" t="s">
        <v>41</v>
      </c>
      <c r="AX907" s="12" t="s">
        <v>78</v>
      </c>
      <c r="AY907" s="226" t="s">
        <v>168</v>
      </c>
    </row>
    <row r="908" spans="2:65" s="12" customFormat="1" ht="13.5">
      <c r="B908" s="215"/>
      <c r="C908" s="216"/>
      <c r="D908" s="205" t="s">
        <v>177</v>
      </c>
      <c r="E908" s="227" t="s">
        <v>22</v>
      </c>
      <c r="F908" s="228" t="s">
        <v>1559</v>
      </c>
      <c r="G908" s="216"/>
      <c r="H908" s="229">
        <v>5.0999999999999996</v>
      </c>
      <c r="I908" s="221"/>
      <c r="J908" s="216"/>
      <c r="K908" s="216"/>
      <c r="L908" s="222"/>
      <c r="M908" s="223"/>
      <c r="N908" s="224"/>
      <c r="O908" s="224"/>
      <c r="P908" s="224"/>
      <c r="Q908" s="224"/>
      <c r="R908" s="224"/>
      <c r="S908" s="224"/>
      <c r="T908" s="225"/>
      <c r="AT908" s="226" t="s">
        <v>177</v>
      </c>
      <c r="AU908" s="226" t="s">
        <v>87</v>
      </c>
      <c r="AV908" s="12" t="s">
        <v>87</v>
      </c>
      <c r="AW908" s="12" t="s">
        <v>41</v>
      </c>
      <c r="AX908" s="12" t="s">
        <v>78</v>
      </c>
      <c r="AY908" s="226" t="s">
        <v>168</v>
      </c>
    </row>
    <row r="909" spans="2:65" s="12" customFormat="1" ht="13.5">
      <c r="B909" s="215"/>
      <c r="C909" s="216"/>
      <c r="D909" s="217" t="s">
        <v>177</v>
      </c>
      <c r="E909" s="218" t="s">
        <v>22</v>
      </c>
      <c r="F909" s="219" t="s">
        <v>1560</v>
      </c>
      <c r="G909" s="216"/>
      <c r="H909" s="220">
        <v>6.3929999999999998</v>
      </c>
      <c r="I909" s="221"/>
      <c r="J909" s="216"/>
      <c r="K909" s="216"/>
      <c r="L909" s="222"/>
      <c r="M909" s="223"/>
      <c r="N909" s="224"/>
      <c r="O909" s="224"/>
      <c r="P909" s="224"/>
      <c r="Q909" s="224"/>
      <c r="R909" s="224"/>
      <c r="S909" s="224"/>
      <c r="T909" s="225"/>
      <c r="AT909" s="226" t="s">
        <v>177</v>
      </c>
      <c r="AU909" s="226" t="s">
        <v>87</v>
      </c>
      <c r="AV909" s="12" t="s">
        <v>87</v>
      </c>
      <c r="AW909" s="12" t="s">
        <v>41</v>
      </c>
      <c r="AX909" s="12" t="s">
        <v>78</v>
      </c>
      <c r="AY909" s="226" t="s">
        <v>168</v>
      </c>
    </row>
    <row r="910" spans="2:65" s="1" customFormat="1" ht="22.5" customHeight="1">
      <c r="B910" s="39"/>
      <c r="C910" s="191" t="s">
        <v>1561</v>
      </c>
      <c r="D910" s="191" t="s">
        <v>170</v>
      </c>
      <c r="E910" s="192" t="s">
        <v>1562</v>
      </c>
      <c r="F910" s="193" t="s">
        <v>1563</v>
      </c>
      <c r="G910" s="194" t="s">
        <v>173</v>
      </c>
      <c r="H910" s="195">
        <v>0.9</v>
      </c>
      <c r="I910" s="196"/>
      <c r="J910" s="197">
        <f>ROUND(I910*H910,2)</f>
        <v>0</v>
      </c>
      <c r="K910" s="193" t="s">
        <v>174</v>
      </c>
      <c r="L910" s="59"/>
      <c r="M910" s="198" t="s">
        <v>22</v>
      </c>
      <c r="N910" s="199" t="s">
        <v>49</v>
      </c>
      <c r="O910" s="40"/>
      <c r="P910" s="200">
        <f>O910*H910</f>
        <v>0</v>
      </c>
      <c r="Q910" s="200">
        <v>0</v>
      </c>
      <c r="R910" s="200">
        <f>Q910*H910</f>
        <v>0</v>
      </c>
      <c r="S910" s="200">
        <v>8.2000000000000003E-2</v>
      </c>
      <c r="T910" s="201">
        <f>S910*H910</f>
        <v>7.3800000000000004E-2</v>
      </c>
      <c r="AR910" s="22" t="s">
        <v>175</v>
      </c>
      <c r="AT910" s="22" t="s">
        <v>170</v>
      </c>
      <c r="AU910" s="22" t="s">
        <v>87</v>
      </c>
      <c r="AY910" s="22" t="s">
        <v>168</v>
      </c>
      <c r="BE910" s="202">
        <f>IF(N910="základní",J910,0)</f>
        <v>0</v>
      </c>
      <c r="BF910" s="202">
        <f>IF(N910="snížená",J910,0)</f>
        <v>0</v>
      </c>
      <c r="BG910" s="202">
        <f>IF(N910="zákl. přenesená",J910,0)</f>
        <v>0</v>
      </c>
      <c r="BH910" s="202">
        <f>IF(N910="sníž. přenesená",J910,0)</f>
        <v>0</v>
      </c>
      <c r="BI910" s="202">
        <f>IF(N910="nulová",J910,0)</f>
        <v>0</v>
      </c>
      <c r="BJ910" s="22" t="s">
        <v>24</v>
      </c>
      <c r="BK910" s="202">
        <f>ROUND(I910*H910,2)</f>
        <v>0</v>
      </c>
      <c r="BL910" s="22" t="s">
        <v>175</v>
      </c>
      <c r="BM910" s="22" t="s">
        <v>1564</v>
      </c>
    </row>
    <row r="911" spans="2:65" s="12" customFormat="1" ht="13.5">
      <c r="B911" s="215"/>
      <c r="C911" s="216"/>
      <c r="D911" s="217" t="s">
        <v>177</v>
      </c>
      <c r="E911" s="218" t="s">
        <v>22</v>
      </c>
      <c r="F911" s="219" t="s">
        <v>1565</v>
      </c>
      <c r="G911" s="216"/>
      <c r="H911" s="220">
        <v>0.9</v>
      </c>
      <c r="I911" s="221"/>
      <c r="J911" s="216"/>
      <c r="K911" s="216"/>
      <c r="L911" s="222"/>
      <c r="M911" s="223"/>
      <c r="N911" s="224"/>
      <c r="O911" s="224"/>
      <c r="P911" s="224"/>
      <c r="Q911" s="224"/>
      <c r="R911" s="224"/>
      <c r="S911" s="224"/>
      <c r="T911" s="225"/>
      <c r="AT911" s="226" t="s">
        <v>177</v>
      </c>
      <c r="AU911" s="226" t="s">
        <v>87</v>
      </c>
      <c r="AV911" s="12" t="s">
        <v>87</v>
      </c>
      <c r="AW911" s="12" t="s">
        <v>41</v>
      </c>
      <c r="AX911" s="12" t="s">
        <v>78</v>
      </c>
      <c r="AY911" s="226" t="s">
        <v>168</v>
      </c>
    </row>
    <row r="912" spans="2:65" s="1" customFormat="1" ht="31.5" customHeight="1">
      <c r="B912" s="39"/>
      <c r="C912" s="191" t="s">
        <v>1566</v>
      </c>
      <c r="D912" s="191" t="s">
        <v>170</v>
      </c>
      <c r="E912" s="192" t="s">
        <v>1567</v>
      </c>
      <c r="F912" s="193" t="s">
        <v>1568</v>
      </c>
      <c r="G912" s="194" t="s">
        <v>173</v>
      </c>
      <c r="H912" s="195">
        <v>14.749000000000001</v>
      </c>
      <c r="I912" s="196"/>
      <c r="J912" s="197">
        <f>ROUND(I912*H912,2)</f>
        <v>0</v>
      </c>
      <c r="K912" s="193" t="s">
        <v>174</v>
      </c>
      <c r="L912" s="59"/>
      <c r="M912" s="198" t="s">
        <v>22</v>
      </c>
      <c r="N912" s="199" t="s">
        <v>49</v>
      </c>
      <c r="O912" s="40"/>
      <c r="P912" s="200">
        <f>O912*H912</f>
        <v>0</v>
      </c>
      <c r="Q912" s="200">
        <v>0</v>
      </c>
      <c r="R912" s="200">
        <f>Q912*H912</f>
        <v>0</v>
      </c>
      <c r="S912" s="200">
        <v>0.38300000000000001</v>
      </c>
      <c r="T912" s="201">
        <f>S912*H912</f>
        <v>5.6488670000000001</v>
      </c>
      <c r="AR912" s="22" t="s">
        <v>175</v>
      </c>
      <c r="AT912" s="22" t="s">
        <v>170</v>
      </c>
      <c r="AU912" s="22" t="s">
        <v>87</v>
      </c>
      <c r="AY912" s="22" t="s">
        <v>168</v>
      </c>
      <c r="BE912" s="202">
        <f>IF(N912="základní",J912,0)</f>
        <v>0</v>
      </c>
      <c r="BF912" s="202">
        <f>IF(N912="snížená",J912,0)</f>
        <v>0</v>
      </c>
      <c r="BG912" s="202">
        <f>IF(N912="zákl. přenesená",J912,0)</f>
        <v>0</v>
      </c>
      <c r="BH912" s="202">
        <f>IF(N912="sníž. přenesená",J912,0)</f>
        <v>0</v>
      </c>
      <c r="BI912" s="202">
        <f>IF(N912="nulová",J912,0)</f>
        <v>0</v>
      </c>
      <c r="BJ912" s="22" t="s">
        <v>24</v>
      </c>
      <c r="BK912" s="202">
        <f>ROUND(I912*H912,2)</f>
        <v>0</v>
      </c>
      <c r="BL912" s="22" t="s">
        <v>175</v>
      </c>
      <c r="BM912" s="22" t="s">
        <v>1569</v>
      </c>
    </row>
    <row r="913" spans="2:65" s="12" customFormat="1" ht="13.5">
      <c r="B913" s="215"/>
      <c r="C913" s="216"/>
      <c r="D913" s="217" t="s">
        <v>177</v>
      </c>
      <c r="E913" s="218" t="s">
        <v>22</v>
      </c>
      <c r="F913" s="219" t="s">
        <v>1570</v>
      </c>
      <c r="G913" s="216"/>
      <c r="H913" s="220">
        <v>14.749000000000001</v>
      </c>
      <c r="I913" s="221"/>
      <c r="J913" s="216"/>
      <c r="K913" s="216"/>
      <c r="L913" s="222"/>
      <c r="M913" s="223"/>
      <c r="N913" s="224"/>
      <c r="O913" s="224"/>
      <c r="P913" s="224"/>
      <c r="Q913" s="224"/>
      <c r="R913" s="224"/>
      <c r="S913" s="224"/>
      <c r="T913" s="225"/>
      <c r="AT913" s="226" t="s">
        <v>177</v>
      </c>
      <c r="AU913" s="226" t="s">
        <v>87</v>
      </c>
      <c r="AV913" s="12" t="s">
        <v>87</v>
      </c>
      <c r="AW913" s="12" t="s">
        <v>41</v>
      </c>
      <c r="AX913" s="12" t="s">
        <v>78</v>
      </c>
      <c r="AY913" s="226" t="s">
        <v>168</v>
      </c>
    </row>
    <row r="914" spans="2:65" s="1" customFormat="1" ht="22.5" customHeight="1">
      <c r="B914" s="39"/>
      <c r="C914" s="191" t="s">
        <v>1571</v>
      </c>
      <c r="D914" s="191" t="s">
        <v>170</v>
      </c>
      <c r="E914" s="192" t="s">
        <v>1572</v>
      </c>
      <c r="F914" s="193" t="s">
        <v>1573</v>
      </c>
      <c r="G914" s="194" t="s">
        <v>433</v>
      </c>
      <c r="H914" s="195">
        <v>26.4</v>
      </c>
      <c r="I914" s="196"/>
      <c r="J914" s="197">
        <f>ROUND(I914*H914,2)</f>
        <v>0</v>
      </c>
      <c r="K914" s="193" t="s">
        <v>22</v>
      </c>
      <c r="L914" s="59"/>
      <c r="M914" s="198" t="s">
        <v>22</v>
      </c>
      <c r="N914" s="199" t="s">
        <v>49</v>
      </c>
      <c r="O914" s="40"/>
      <c r="P914" s="200">
        <f>O914*H914</f>
        <v>0</v>
      </c>
      <c r="Q914" s="200">
        <v>0</v>
      </c>
      <c r="R914" s="200">
        <f>Q914*H914</f>
        <v>0</v>
      </c>
      <c r="S914" s="200">
        <v>7.2999999999999995E-2</v>
      </c>
      <c r="T914" s="201">
        <f>S914*H914</f>
        <v>1.9271999999999998</v>
      </c>
      <c r="AR914" s="22" t="s">
        <v>175</v>
      </c>
      <c r="AT914" s="22" t="s">
        <v>170</v>
      </c>
      <c r="AU914" s="22" t="s">
        <v>87</v>
      </c>
      <c r="AY914" s="22" t="s">
        <v>168</v>
      </c>
      <c r="BE914" s="202">
        <f>IF(N914="základní",J914,0)</f>
        <v>0</v>
      </c>
      <c r="BF914" s="202">
        <f>IF(N914="snížená",J914,0)</f>
        <v>0</v>
      </c>
      <c r="BG914" s="202">
        <f>IF(N914="zákl. přenesená",J914,0)</f>
        <v>0</v>
      </c>
      <c r="BH914" s="202">
        <f>IF(N914="sníž. přenesená",J914,0)</f>
        <v>0</v>
      </c>
      <c r="BI914" s="202">
        <f>IF(N914="nulová",J914,0)</f>
        <v>0</v>
      </c>
      <c r="BJ914" s="22" t="s">
        <v>24</v>
      </c>
      <c r="BK914" s="202">
        <f>ROUND(I914*H914,2)</f>
        <v>0</v>
      </c>
      <c r="BL914" s="22" t="s">
        <v>175</v>
      </c>
      <c r="BM914" s="22" t="s">
        <v>1574</v>
      </c>
    </row>
    <row r="915" spans="2:65" s="12" customFormat="1" ht="13.5">
      <c r="B915" s="215"/>
      <c r="C915" s="216"/>
      <c r="D915" s="217" t="s">
        <v>177</v>
      </c>
      <c r="E915" s="218" t="s">
        <v>22</v>
      </c>
      <c r="F915" s="219" t="s">
        <v>1575</v>
      </c>
      <c r="G915" s="216"/>
      <c r="H915" s="220">
        <v>26.4</v>
      </c>
      <c r="I915" s="221"/>
      <c r="J915" s="216"/>
      <c r="K915" s="216"/>
      <c r="L915" s="222"/>
      <c r="M915" s="223"/>
      <c r="N915" s="224"/>
      <c r="O915" s="224"/>
      <c r="P915" s="224"/>
      <c r="Q915" s="224"/>
      <c r="R915" s="224"/>
      <c r="S915" s="224"/>
      <c r="T915" s="225"/>
      <c r="AT915" s="226" t="s">
        <v>177</v>
      </c>
      <c r="AU915" s="226" t="s">
        <v>87</v>
      </c>
      <c r="AV915" s="12" t="s">
        <v>87</v>
      </c>
      <c r="AW915" s="12" t="s">
        <v>41</v>
      </c>
      <c r="AX915" s="12" t="s">
        <v>78</v>
      </c>
      <c r="AY915" s="226" t="s">
        <v>168</v>
      </c>
    </row>
    <row r="916" spans="2:65" s="1" customFormat="1" ht="22.5" customHeight="1">
      <c r="B916" s="39"/>
      <c r="C916" s="191" t="s">
        <v>1576</v>
      </c>
      <c r="D916" s="191" t="s">
        <v>170</v>
      </c>
      <c r="E916" s="192" t="s">
        <v>1577</v>
      </c>
      <c r="F916" s="193" t="s">
        <v>1578</v>
      </c>
      <c r="G916" s="194" t="s">
        <v>186</v>
      </c>
      <c r="H916" s="195">
        <v>12.259</v>
      </c>
      <c r="I916" s="196"/>
      <c r="J916" s="197">
        <f>ROUND(I916*H916,2)</f>
        <v>0</v>
      </c>
      <c r="K916" s="193" t="s">
        <v>174</v>
      </c>
      <c r="L916" s="59"/>
      <c r="M916" s="198" t="s">
        <v>22</v>
      </c>
      <c r="N916" s="199" t="s">
        <v>49</v>
      </c>
      <c r="O916" s="40"/>
      <c r="P916" s="200">
        <f>O916*H916</f>
        <v>0</v>
      </c>
      <c r="Q916" s="200">
        <v>0</v>
      </c>
      <c r="R916" s="200">
        <f>Q916*H916</f>
        <v>0</v>
      </c>
      <c r="S916" s="200">
        <v>2.4</v>
      </c>
      <c r="T916" s="201">
        <f>S916*H916</f>
        <v>29.421599999999998</v>
      </c>
      <c r="AR916" s="22" t="s">
        <v>175</v>
      </c>
      <c r="AT916" s="22" t="s">
        <v>170</v>
      </c>
      <c r="AU916" s="22" t="s">
        <v>87</v>
      </c>
      <c r="AY916" s="22" t="s">
        <v>168</v>
      </c>
      <c r="BE916" s="202">
        <f>IF(N916="základní",J916,0)</f>
        <v>0</v>
      </c>
      <c r="BF916" s="202">
        <f>IF(N916="snížená",J916,0)</f>
        <v>0</v>
      </c>
      <c r="BG916" s="202">
        <f>IF(N916="zákl. přenesená",J916,0)</f>
        <v>0</v>
      </c>
      <c r="BH916" s="202">
        <f>IF(N916="sníž. přenesená",J916,0)</f>
        <v>0</v>
      </c>
      <c r="BI916" s="202">
        <f>IF(N916="nulová",J916,0)</f>
        <v>0</v>
      </c>
      <c r="BJ916" s="22" t="s">
        <v>24</v>
      </c>
      <c r="BK916" s="202">
        <f>ROUND(I916*H916,2)</f>
        <v>0</v>
      </c>
      <c r="BL916" s="22" t="s">
        <v>175</v>
      </c>
      <c r="BM916" s="22" t="s">
        <v>1579</v>
      </c>
    </row>
    <row r="917" spans="2:65" s="11" customFormat="1" ht="13.5">
      <c r="B917" s="203"/>
      <c r="C917" s="204"/>
      <c r="D917" s="205" t="s">
        <v>177</v>
      </c>
      <c r="E917" s="206" t="s">
        <v>22</v>
      </c>
      <c r="F917" s="207" t="s">
        <v>1580</v>
      </c>
      <c r="G917" s="204"/>
      <c r="H917" s="208" t="s">
        <v>22</v>
      </c>
      <c r="I917" s="209"/>
      <c r="J917" s="204"/>
      <c r="K917" s="204"/>
      <c r="L917" s="210"/>
      <c r="M917" s="211"/>
      <c r="N917" s="212"/>
      <c r="O917" s="212"/>
      <c r="P917" s="212"/>
      <c r="Q917" s="212"/>
      <c r="R917" s="212"/>
      <c r="S917" s="212"/>
      <c r="T917" s="213"/>
      <c r="AT917" s="214" t="s">
        <v>177</v>
      </c>
      <c r="AU917" s="214" t="s">
        <v>87</v>
      </c>
      <c r="AV917" s="11" t="s">
        <v>24</v>
      </c>
      <c r="AW917" s="11" t="s">
        <v>41</v>
      </c>
      <c r="AX917" s="11" t="s">
        <v>78</v>
      </c>
      <c r="AY917" s="214" t="s">
        <v>168</v>
      </c>
    </row>
    <row r="918" spans="2:65" s="12" customFormat="1" ht="13.5">
      <c r="B918" s="215"/>
      <c r="C918" s="216"/>
      <c r="D918" s="205" t="s">
        <v>177</v>
      </c>
      <c r="E918" s="227" t="s">
        <v>22</v>
      </c>
      <c r="F918" s="228" t="s">
        <v>1581</v>
      </c>
      <c r="G918" s="216"/>
      <c r="H918" s="229">
        <v>3.4220000000000002</v>
      </c>
      <c r="I918" s="221"/>
      <c r="J918" s="216"/>
      <c r="K918" s="216"/>
      <c r="L918" s="222"/>
      <c r="M918" s="223"/>
      <c r="N918" s="224"/>
      <c r="O918" s="224"/>
      <c r="P918" s="224"/>
      <c r="Q918" s="224"/>
      <c r="R918" s="224"/>
      <c r="S918" s="224"/>
      <c r="T918" s="225"/>
      <c r="AT918" s="226" t="s">
        <v>177</v>
      </c>
      <c r="AU918" s="226" t="s">
        <v>87</v>
      </c>
      <c r="AV918" s="12" t="s">
        <v>87</v>
      </c>
      <c r="AW918" s="12" t="s">
        <v>41</v>
      </c>
      <c r="AX918" s="12" t="s">
        <v>78</v>
      </c>
      <c r="AY918" s="226" t="s">
        <v>168</v>
      </c>
    </row>
    <row r="919" spans="2:65" s="12" customFormat="1" ht="13.5">
      <c r="B919" s="215"/>
      <c r="C919" s="216"/>
      <c r="D919" s="205" t="s">
        <v>177</v>
      </c>
      <c r="E919" s="227" t="s">
        <v>22</v>
      </c>
      <c r="F919" s="228" t="s">
        <v>1582</v>
      </c>
      <c r="G919" s="216"/>
      <c r="H919" s="229">
        <v>2.91</v>
      </c>
      <c r="I919" s="221"/>
      <c r="J919" s="216"/>
      <c r="K919" s="216"/>
      <c r="L919" s="222"/>
      <c r="M919" s="223"/>
      <c r="N919" s="224"/>
      <c r="O919" s="224"/>
      <c r="P919" s="224"/>
      <c r="Q919" s="224"/>
      <c r="R919" s="224"/>
      <c r="S919" s="224"/>
      <c r="T919" s="225"/>
      <c r="AT919" s="226" t="s">
        <v>177</v>
      </c>
      <c r="AU919" s="226" t="s">
        <v>87</v>
      </c>
      <c r="AV919" s="12" t="s">
        <v>87</v>
      </c>
      <c r="AW919" s="12" t="s">
        <v>41</v>
      </c>
      <c r="AX919" s="12" t="s">
        <v>78</v>
      </c>
      <c r="AY919" s="226" t="s">
        <v>168</v>
      </c>
    </row>
    <row r="920" spans="2:65" s="12" customFormat="1" ht="13.5">
      <c r="B920" s="215"/>
      <c r="C920" s="216"/>
      <c r="D920" s="205" t="s">
        <v>177</v>
      </c>
      <c r="E920" s="227" t="s">
        <v>22</v>
      </c>
      <c r="F920" s="228" t="s">
        <v>1583</v>
      </c>
      <c r="G920" s="216"/>
      <c r="H920" s="229">
        <v>3.2010000000000001</v>
      </c>
      <c r="I920" s="221"/>
      <c r="J920" s="216"/>
      <c r="K920" s="216"/>
      <c r="L920" s="222"/>
      <c r="M920" s="223"/>
      <c r="N920" s="224"/>
      <c r="O920" s="224"/>
      <c r="P920" s="224"/>
      <c r="Q920" s="224"/>
      <c r="R920" s="224"/>
      <c r="S920" s="224"/>
      <c r="T920" s="225"/>
      <c r="AT920" s="226" t="s">
        <v>177</v>
      </c>
      <c r="AU920" s="226" t="s">
        <v>87</v>
      </c>
      <c r="AV920" s="12" t="s">
        <v>87</v>
      </c>
      <c r="AW920" s="12" t="s">
        <v>41</v>
      </c>
      <c r="AX920" s="12" t="s">
        <v>78</v>
      </c>
      <c r="AY920" s="226" t="s">
        <v>168</v>
      </c>
    </row>
    <row r="921" spans="2:65" s="11" customFormat="1" ht="13.5">
      <c r="B921" s="203"/>
      <c r="C921" s="204"/>
      <c r="D921" s="205" t="s">
        <v>177</v>
      </c>
      <c r="E921" s="206" t="s">
        <v>22</v>
      </c>
      <c r="F921" s="207" t="s">
        <v>1584</v>
      </c>
      <c r="G921" s="204"/>
      <c r="H921" s="208" t="s">
        <v>22</v>
      </c>
      <c r="I921" s="209"/>
      <c r="J921" s="204"/>
      <c r="K921" s="204"/>
      <c r="L921" s="210"/>
      <c r="M921" s="211"/>
      <c r="N921" s="212"/>
      <c r="O921" s="212"/>
      <c r="P921" s="212"/>
      <c r="Q921" s="212"/>
      <c r="R921" s="212"/>
      <c r="S921" s="212"/>
      <c r="T921" s="213"/>
      <c r="AT921" s="214" t="s">
        <v>177</v>
      </c>
      <c r="AU921" s="214" t="s">
        <v>87</v>
      </c>
      <c r="AV921" s="11" t="s">
        <v>24</v>
      </c>
      <c r="AW921" s="11" t="s">
        <v>41</v>
      </c>
      <c r="AX921" s="11" t="s">
        <v>78</v>
      </c>
      <c r="AY921" s="214" t="s">
        <v>168</v>
      </c>
    </row>
    <row r="922" spans="2:65" s="12" customFormat="1" ht="13.5">
      <c r="B922" s="215"/>
      <c r="C922" s="216"/>
      <c r="D922" s="217" t="s">
        <v>177</v>
      </c>
      <c r="E922" s="218" t="s">
        <v>22</v>
      </c>
      <c r="F922" s="219" t="s">
        <v>1585</v>
      </c>
      <c r="G922" s="216"/>
      <c r="H922" s="220">
        <v>2.726</v>
      </c>
      <c r="I922" s="221"/>
      <c r="J922" s="216"/>
      <c r="K922" s="216"/>
      <c r="L922" s="222"/>
      <c r="M922" s="223"/>
      <c r="N922" s="224"/>
      <c r="O922" s="224"/>
      <c r="P922" s="224"/>
      <c r="Q922" s="224"/>
      <c r="R922" s="224"/>
      <c r="S922" s="224"/>
      <c r="T922" s="225"/>
      <c r="AT922" s="226" t="s">
        <v>177</v>
      </c>
      <c r="AU922" s="226" t="s">
        <v>87</v>
      </c>
      <c r="AV922" s="12" t="s">
        <v>87</v>
      </c>
      <c r="AW922" s="12" t="s">
        <v>41</v>
      </c>
      <c r="AX922" s="12" t="s">
        <v>78</v>
      </c>
      <c r="AY922" s="226" t="s">
        <v>168</v>
      </c>
    </row>
    <row r="923" spans="2:65" s="1" customFormat="1" ht="22.5" customHeight="1">
      <c r="B923" s="39"/>
      <c r="C923" s="191" t="s">
        <v>1586</v>
      </c>
      <c r="D923" s="191" t="s">
        <v>170</v>
      </c>
      <c r="E923" s="192" t="s">
        <v>1587</v>
      </c>
      <c r="F923" s="193" t="s">
        <v>1588</v>
      </c>
      <c r="G923" s="194" t="s">
        <v>433</v>
      </c>
      <c r="H923" s="195">
        <v>78.209999999999994</v>
      </c>
      <c r="I923" s="196"/>
      <c r="J923" s="197">
        <f>ROUND(I923*H923,2)</f>
        <v>0</v>
      </c>
      <c r="K923" s="193" t="s">
        <v>174</v>
      </c>
      <c r="L923" s="59"/>
      <c r="M923" s="198" t="s">
        <v>22</v>
      </c>
      <c r="N923" s="199" t="s">
        <v>49</v>
      </c>
      <c r="O923" s="40"/>
      <c r="P923" s="200">
        <f>O923*H923</f>
        <v>0</v>
      </c>
      <c r="Q923" s="200">
        <v>0</v>
      </c>
      <c r="R923" s="200">
        <f>Q923*H923</f>
        <v>0</v>
      </c>
      <c r="S923" s="200">
        <v>0.108</v>
      </c>
      <c r="T923" s="201">
        <f>S923*H923</f>
        <v>8.4466799999999989</v>
      </c>
      <c r="AR923" s="22" t="s">
        <v>175</v>
      </c>
      <c r="AT923" s="22" t="s">
        <v>170</v>
      </c>
      <c r="AU923" s="22" t="s">
        <v>87</v>
      </c>
      <c r="AY923" s="22" t="s">
        <v>168</v>
      </c>
      <c r="BE923" s="202">
        <f>IF(N923="základní",J923,0)</f>
        <v>0</v>
      </c>
      <c r="BF923" s="202">
        <f>IF(N923="snížená",J923,0)</f>
        <v>0</v>
      </c>
      <c r="BG923" s="202">
        <f>IF(N923="zákl. přenesená",J923,0)</f>
        <v>0</v>
      </c>
      <c r="BH923" s="202">
        <f>IF(N923="sníž. přenesená",J923,0)</f>
        <v>0</v>
      </c>
      <c r="BI923" s="202">
        <f>IF(N923="nulová",J923,0)</f>
        <v>0</v>
      </c>
      <c r="BJ923" s="22" t="s">
        <v>24</v>
      </c>
      <c r="BK923" s="202">
        <f>ROUND(I923*H923,2)</f>
        <v>0</v>
      </c>
      <c r="BL923" s="22" t="s">
        <v>175</v>
      </c>
      <c r="BM923" s="22" t="s">
        <v>1589</v>
      </c>
    </row>
    <row r="924" spans="2:65" s="12" customFormat="1" ht="13.5">
      <c r="B924" s="215"/>
      <c r="C924" s="216"/>
      <c r="D924" s="217" t="s">
        <v>177</v>
      </c>
      <c r="E924" s="218" t="s">
        <v>22</v>
      </c>
      <c r="F924" s="219" t="s">
        <v>1590</v>
      </c>
      <c r="G924" s="216"/>
      <c r="H924" s="220">
        <v>78.209999999999994</v>
      </c>
      <c r="I924" s="221"/>
      <c r="J924" s="216"/>
      <c r="K924" s="216"/>
      <c r="L924" s="222"/>
      <c r="M924" s="223"/>
      <c r="N924" s="224"/>
      <c r="O924" s="224"/>
      <c r="P924" s="224"/>
      <c r="Q924" s="224"/>
      <c r="R924" s="224"/>
      <c r="S924" s="224"/>
      <c r="T924" s="225"/>
      <c r="AT924" s="226" t="s">
        <v>177</v>
      </c>
      <c r="AU924" s="226" t="s">
        <v>87</v>
      </c>
      <c r="AV924" s="12" t="s">
        <v>87</v>
      </c>
      <c r="AW924" s="12" t="s">
        <v>41</v>
      </c>
      <c r="AX924" s="12" t="s">
        <v>78</v>
      </c>
      <c r="AY924" s="226" t="s">
        <v>168</v>
      </c>
    </row>
    <row r="925" spans="2:65" s="1" customFormat="1" ht="31.5" customHeight="1">
      <c r="B925" s="39"/>
      <c r="C925" s="191" t="s">
        <v>1591</v>
      </c>
      <c r="D925" s="191" t="s">
        <v>170</v>
      </c>
      <c r="E925" s="192" t="s">
        <v>1592</v>
      </c>
      <c r="F925" s="193" t="s">
        <v>1593</v>
      </c>
      <c r="G925" s="194" t="s">
        <v>186</v>
      </c>
      <c r="H925" s="195">
        <v>93.816999999999993</v>
      </c>
      <c r="I925" s="196"/>
      <c r="J925" s="197">
        <f>ROUND(I925*H925,2)</f>
        <v>0</v>
      </c>
      <c r="K925" s="193" t="s">
        <v>174</v>
      </c>
      <c r="L925" s="59"/>
      <c r="M925" s="198" t="s">
        <v>22</v>
      </c>
      <c r="N925" s="199" t="s">
        <v>49</v>
      </c>
      <c r="O925" s="40"/>
      <c r="P925" s="200">
        <f>O925*H925</f>
        <v>0</v>
      </c>
      <c r="Q925" s="200">
        <v>0</v>
      </c>
      <c r="R925" s="200">
        <f>Q925*H925</f>
        <v>0</v>
      </c>
      <c r="S925" s="200">
        <v>2.2000000000000002</v>
      </c>
      <c r="T925" s="201">
        <f>S925*H925</f>
        <v>206.3974</v>
      </c>
      <c r="AR925" s="22" t="s">
        <v>175</v>
      </c>
      <c r="AT925" s="22" t="s">
        <v>170</v>
      </c>
      <c r="AU925" s="22" t="s">
        <v>87</v>
      </c>
      <c r="AY925" s="22" t="s">
        <v>168</v>
      </c>
      <c r="BE925" s="202">
        <f>IF(N925="základní",J925,0)</f>
        <v>0</v>
      </c>
      <c r="BF925" s="202">
        <f>IF(N925="snížená",J925,0)</f>
        <v>0</v>
      </c>
      <c r="BG925" s="202">
        <f>IF(N925="zákl. přenesená",J925,0)</f>
        <v>0</v>
      </c>
      <c r="BH925" s="202">
        <f>IF(N925="sníž. přenesená",J925,0)</f>
        <v>0</v>
      </c>
      <c r="BI925" s="202">
        <f>IF(N925="nulová",J925,0)</f>
        <v>0</v>
      </c>
      <c r="BJ925" s="22" t="s">
        <v>24</v>
      </c>
      <c r="BK925" s="202">
        <f>ROUND(I925*H925,2)</f>
        <v>0</v>
      </c>
      <c r="BL925" s="22" t="s">
        <v>175</v>
      </c>
      <c r="BM925" s="22" t="s">
        <v>1594</v>
      </c>
    </row>
    <row r="926" spans="2:65" s="11" customFormat="1" ht="13.5">
      <c r="B926" s="203"/>
      <c r="C926" s="204"/>
      <c r="D926" s="205" t="s">
        <v>177</v>
      </c>
      <c r="E926" s="206" t="s">
        <v>22</v>
      </c>
      <c r="F926" s="207" t="s">
        <v>1595</v>
      </c>
      <c r="G926" s="204"/>
      <c r="H926" s="208" t="s">
        <v>22</v>
      </c>
      <c r="I926" s="209"/>
      <c r="J926" s="204"/>
      <c r="K926" s="204"/>
      <c r="L926" s="210"/>
      <c r="M926" s="211"/>
      <c r="N926" s="212"/>
      <c r="O926" s="212"/>
      <c r="P926" s="212"/>
      <c r="Q926" s="212"/>
      <c r="R926" s="212"/>
      <c r="S926" s="212"/>
      <c r="T926" s="213"/>
      <c r="AT926" s="214" t="s">
        <v>177</v>
      </c>
      <c r="AU926" s="214" t="s">
        <v>87</v>
      </c>
      <c r="AV926" s="11" t="s">
        <v>24</v>
      </c>
      <c r="AW926" s="11" t="s">
        <v>41</v>
      </c>
      <c r="AX926" s="11" t="s">
        <v>78</v>
      </c>
      <c r="AY926" s="214" t="s">
        <v>168</v>
      </c>
    </row>
    <row r="927" spans="2:65" s="12" customFormat="1" ht="13.5">
      <c r="B927" s="215"/>
      <c r="C927" s="216"/>
      <c r="D927" s="205" t="s">
        <v>177</v>
      </c>
      <c r="E927" s="227" t="s">
        <v>22</v>
      </c>
      <c r="F927" s="228" t="s">
        <v>1596</v>
      </c>
      <c r="G927" s="216"/>
      <c r="H927" s="229">
        <v>23.457000000000001</v>
      </c>
      <c r="I927" s="221"/>
      <c r="J927" s="216"/>
      <c r="K927" s="216"/>
      <c r="L927" s="222"/>
      <c r="M927" s="223"/>
      <c r="N927" s="224"/>
      <c r="O927" s="224"/>
      <c r="P927" s="224"/>
      <c r="Q927" s="224"/>
      <c r="R927" s="224"/>
      <c r="S927" s="224"/>
      <c r="T927" s="225"/>
      <c r="AT927" s="226" t="s">
        <v>177</v>
      </c>
      <c r="AU927" s="226" t="s">
        <v>87</v>
      </c>
      <c r="AV927" s="12" t="s">
        <v>87</v>
      </c>
      <c r="AW927" s="12" t="s">
        <v>41</v>
      </c>
      <c r="AX927" s="12" t="s">
        <v>78</v>
      </c>
      <c r="AY927" s="226" t="s">
        <v>168</v>
      </c>
    </row>
    <row r="928" spans="2:65" s="11" customFormat="1" ht="13.5">
      <c r="B928" s="203"/>
      <c r="C928" s="204"/>
      <c r="D928" s="205" t="s">
        <v>177</v>
      </c>
      <c r="E928" s="206" t="s">
        <v>22</v>
      </c>
      <c r="F928" s="207" t="s">
        <v>1597</v>
      </c>
      <c r="G928" s="204"/>
      <c r="H928" s="208" t="s">
        <v>22</v>
      </c>
      <c r="I928" s="209"/>
      <c r="J928" s="204"/>
      <c r="K928" s="204"/>
      <c r="L928" s="210"/>
      <c r="M928" s="211"/>
      <c r="N928" s="212"/>
      <c r="O928" s="212"/>
      <c r="P928" s="212"/>
      <c r="Q928" s="212"/>
      <c r="R928" s="212"/>
      <c r="S928" s="212"/>
      <c r="T928" s="213"/>
      <c r="AT928" s="214" t="s">
        <v>177</v>
      </c>
      <c r="AU928" s="214" t="s">
        <v>87</v>
      </c>
      <c r="AV928" s="11" t="s">
        <v>24</v>
      </c>
      <c r="AW928" s="11" t="s">
        <v>41</v>
      </c>
      <c r="AX928" s="11" t="s">
        <v>78</v>
      </c>
      <c r="AY928" s="214" t="s">
        <v>168</v>
      </c>
    </row>
    <row r="929" spans="2:65" s="12" customFormat="1" ht="13.5">
      <c r="B929" s="215"/>
      <c r="C929" s="216"/>
      <c r="D929" s="205" t="s">
        <v>177</v>
      </c>
      <c r="E929" s="227" t="s">
        <v>22</v>
      </c>
      <c r="F929" s="228" t="s">
        <v>1598</v>
      </c>
      <c r="G929" s="216"/>
      <c r="H929" s="229">
        <v>35.186</v>
      </c>
      <c r="I929" s="221"/>
      <c r="J929" s="216"/>
      <c r="K929" s="216"/>
      <c r="L929" s="222"/>
      <c r="M929" s="223"/>
      <c r="N929" s="224"/>
      <c r="O929" s="224"/>
      <c r="P929" s="224"/>
      <c r="Q929" s="224"/>
      <c r="R929" s="224"/>
      <c r="S929" s="224"/>
      <c r="T929" s="225"/>
      <c r="AT929" s="226" t="s">
        <v>177</v>
      </c>
      <c r="AU929" s="226" t="s">
        <v>87</v>
      </c>
      <c r="AV929" s="12" t="s">
        <v>87</v>
      </c>
      <c r="AW929" s="12" t="s">
        <v>41</v>
      </c>
      <c r="AX929" s="12" t="s">
        <v>78</v>
      </c>
      <c r="AY929" s="226" t="s">
        <v>168</v>
      </c>
    </row>
    <row r="930" spans="2:65" s="11" customFormat="1" ht="13.5">
      <c r="B930" s="203"/>
      <c r="C930" s="204"/>
      <c r="D930" s="205" t="s">
        <v>177</v>
      </c>
      <c r="E930" s="206" t="s">
        <v>22</v>
      </c>
      <c r="F930" s="207" t="s">
        <v>1599</v>
      </c>
      <c r="G930" s="204"/>
      <c r="H930" s="208" t="s">
        <v>22</v>
      </c>
      <c r="I930" s="209"/>
      <c r="J930" s="204"/>
      <c r="K930" s="204"/>
      <c r="L930" s="210"/>
      <c r="M930" s="211"/>
      <c r="N930" s="212"/>
      <c r="O930" s="212"/>
      <c r="P930" s="212"/>
      <c r="Q930" s="212"/>
      <c r="R930" s="212"/>
      <c r="S930" s="212"/>
      <c r="T930" s="213"/>
      <c r="AT930" s="214" t="s">
        <v>177</v>
      </c>
      <c r="AU930" s="214" t="s">
        <v>87</v>
      </c>
      <c r="AV930" s="11" t="s">
        <v>24</v>
      </c>
      <c r="AW930" s="11" t="s">
        <v>41</v>
      </c>
      <c r="AX930" s="11" t="s">
        <v>78</v>
      </c>
      <c r="AY930" s="214" t="s">
        <v>168</v>
      </c>
    </row>
    <row r="931" spans="2:65" s="12" customFormat="1" ht="13.5">
      <c r="B931" s="215"/>
      <c r="C931" s="216"/>
      <c r="D931" s="205" t="s">
        <v>177</v>
      </c>
      <c r="E931" s="227" t="s">
        <v>22</v>
      </c>
      <c r="F931" s="228" t="s">
        <v>1600</v>
      </c>
      <c r="G931" s="216"/>
      <c r="H931" s="229">
        <v>7.0119999999999996</v>
      </c>
      <c r="I931" s="221"/>
      <c r="J931" s="216"/>
      <c r="K931" s="216"/>
      <c r="L931" s="222"/>
      <c r="M931" s="223"/>
      <c r="N931" s="224"/>
      <c r="O931" s="224"/>
      <c r="P931" s="224"/>
      <c r="Q931" s="224"/>
      <c r="R931" s="224"/>
      <c r="S931" s="224"/>
      <c r="T931" s="225"/>
      <c r="AT931" s="226" t="s">
        <v>177</v>
      </c>
      <c r="AU931" s="226" t="s">
        <v>87</v>
      </c>
      <c r="AV931" s="12" t="s">
        <v>87</v>
      </c>
      <c r="AW931" s="12" t="s">
        <v>41</v>
      </c>
      <c r="AX931" s="12" t="s">
        <v>78</v>
      </c>
      <c r="AY931" s="226" t="s">
        <v>168</v>
      </c>
    </row>
    <row r="932" spans="2:65" s="11" customFormat="1" ht="13.5">
      <c r="B932" s="203"/>
      <c r="C932" s="204"/>
      <c r="D932" s="205" t="s">
        <v>177</v>
      </c>
      <c r="E932" s="206" t="s">
        <v>22</v>
      </c>
      <c r="F932" s="207" t="s">
        <v>1601</v>
      </c>
      <c r="G932" s="204"/>
      <c r="H932" s="208" t="s">
        <v>22</v>
      </c>
      <c r="I932" s="209"/>
      <c r="J932" s="204"/>
      <c r="K932" s="204"/>
      <c r="L932" s="210"/>
      <c r="M932" s="211"/>
      <c r="N932" s="212"/>
      <c r="O932" s="212"/>
      <c r="P932" s="212"/>
      <c r="Q932" s="212"/>
      <c r="R932" s="212"/>
      <c r="S932" s="212"/>
      <c r="T932" s="213"/>
      <c r="AT932" s="214" t="s">
        <v>177</v>
      </c>
      <c r="AU932" s="214" t="s">
        <v>87</v>
      </c>
      <c r="AV932" s="11" t="s">
        <v>24</v>
      </c>
      <c r="AW932" s="11" t="s">
        <v>41</v>
      </c>
      <c r="AX932" s="11" t="s">
        <v>78</v>
      </c>
      <c r="AY932" s="214" t="s">
        <v>168</v>
      </c>
    </row>
    <row r="933" spans="2:65" s="12" customFormat="1" ht="13.5">
      <c r="B933" s="215"/>
      <c r="C933" s="216"/>
      <c r="D933" s="205" t="s">
        <v>177</v>
      </c>
      <c r="E933" s="227" t="s">
        <v>22</v>
      </c>
      <c r="F933" s="228" t="s">
        <v>1602</v>
      </c>
      <c r="G933" s="216"/>
      <c r="H933" s="229">
        <v>22.504000000000001</v>
      </c>
      <c r="I933" s="221"/>
      <c r="J933" s="216"/>
      <c r="K933" s="216"/>
      <c r="L933" s="222"/>
      <c r="M933" s="223"/>
      <c r="N933" s="224"/>
      <c r="O933" s="224"/>
      <c r="P933" s="224"/>
      <c r="Q933" s="224"/>
      <c r="R933" s="224"/>
      <c r="S933" s="224"/>
      <c r="T933" s="225"/>
      <c r="AT933" s="226" t="s">
        <v>177</v>
      </c>
      <c r="AU933" s="226" t="s">
        <v>87</v>
      </c>
      <c r="AV933" s="12" t="s">
        <v>87</v>
      </c>
      <c r="AW933" s="12" t="s">
        <v>41</v>
      </c>
      <c r="AX933" s="12" t="s">
        <v>78</v>
      </c>
      <c r="AY933" s="226" t="s">
        <v>168</v>
      </c>
    </row>
    <row r="934" spans="2:65" s="12" customFormat="1" ht="13.5">
      <c r="B934" s="215"/>
      <c r="C934" s="216"/>
      <c r="D934" s="205" t="s">
        <v>177</v>
      </c>
      <c r="E934" s="227" t="s">
        <v>22</v>
      </c>
      <c r="F934" s="228" t="s">
        <v>1603</v>
      </c>
      <c r="G934" s="216"/>
      <c r="H934" s="229">
        <v>4.2110000000000003</v>
      </c>
      <c r="I934" s="221"/>
      <c r="J934" s="216"/>
      <c r="K934" s="216"/>
      <c r="L934" s="222"/>
      <c r="M934" s="223"/>
      <c r="N934" s="224"/>
      <c r="O934" s="224"/>
      <c r="P934" s="224"/>
      <c r="Q934" s="224"/>
      <c r="R934" s="224"/>
      <c r="S934" s="224"/>
      <c r="T934" s="225"/>
      <c r="AT934" s="226" t="s">
        <v>177</v>
      </c>
      <c r="AU934" s="226" t="s">
        <v>87</v>
      </c>
      <c r="AV934" s="12" t="s">
        <v>87</v>
      </c>
      <c r="AW934" s="12" t="s">
        <v>41</v>
      </c>
      <c r="AX934" s="12" t="s">
        <v>78</v>
      </c>
      <c r="AY934" s="226" t="s">
        <v>168</v>
      </c>
    </row>
    <row r="935" spans="2:65" s="12" customFormat="1" ht="13.5">
      <c r="B935" s="215"/>
      <c r="C935" s="216"/>
      <c r="D935" s="217" t="s">
        <v>177</v>
      </c>
      <c r="E935" s="218" t="s">
        <v>22</v>
      </c>
      <c r="F935" s="219" t="s">
        <v>1604</v>
      </c>
      <c r="G935" s="216"/>
      <c r="H935" s="220">
        <v>1.4470000000000001</v>
      </c>
      <c r="I935" s="221"/>
      <c r="J935" s="216"/>
      <c r="K935" s="216"/>
      <c r="L935" s="222"/>
      <c r="M935" s="223"/>
      <c r="N935" s="224"/>
      <c r="O935" s="224"/>
      <c r="P935" s="224"/>
      <c r="Q935" s="224"/>
      <c r="R935" s="224"/>
      <c r="S935" s="224"/>
      <c r="T935" s="225"/>
      <c r="AT935" s="226" t="s">
        <v>177</v>
      </c>
      <c r="AU935" s="226" t="s">
        <v>87</v>
      </c>
      <c r="AV935" s="12" t="s">
        <v>87</v>
      </c>
      <c r="AW935" s="12" t="s">
        <v>41</v>
      </c>
      <c r="AX935" s="12" t="s">
        <v>78</v>
      </c>
      <c r="AY935" s="226" t="s">
        <v>168</v>
      </c>
    </row>
    <row r="936" spans="2:65" s="1" customFormat="1" ht="31.5" customHeight="1">
      <c r="B936" s="39"/>
      <c r="C936" s="191" t="s">
        <v>1605</v>
      </c>
      <c r="D936" s="191" t="s">
        <v>170</v>
      </c>
      <c r="E936" s="192" t="s">
        <v>1606</v>
      </c>
      <c r="F936" s="193" t="s">
        <v>1607</v>
      </c>
      <c r="G936" s="194" t="s">
        <v>186</v>
      </c>
      <c r="H936" s="195">
        <v>18.640999999999998</v>
      </c>
      <c r="I936" s="196"/>
      <c r="J936" s="197">
        <f>ROUND(I936*H936,2)</f>
        <v>0</v>
      </c>
      <c r="K936" s="193" t="s">
        <v>174</v>
      </c>
      <c r="L936" s="59"/>
      <c r="M936" s="198" t="s">
        <v>22</v>
      </c>
      <c r="N936" s="199" t="s">
        <v>49</v>
      </c>
      <c r="O936" s="40"/>
      <c r="P936" s="200">
        <f>O936*H936</f>
        <v>0</v>
      </c>
      <c r="Q936" s="200">
        <v>0</v>
      </c>
      <c r="R936" s="200">
        <f>Q936*H936</f>
        <v>0</v>
      </c>
      <c r="S936" s="200">
        <v>2.2000000000000002</v>
      </c>
      <c r="T936" s="201">
        <f>S936*H936</f>
        <v>41.010199999999998</v>
      </c>
      <c r="AR936" s="22" t="s">
        <v>175</v>
      </c>
      <c r="AT936" s="22" t="s">
        <v>170</v>
      </c>
      <c r="AU936" s="22" t="s">
        <v>87</v>
      </c>
      <c r="AY936" s="22" t="s">
        <v>168</v>
      </c>
      <c r="BE936" s="202">
        <f>IF(N936="základní",J936,0)</f>
        <v>0</v>
      </c>
      <c r="BF936" s="202">
        <f>IF(N936="snížená",J936,0)</f>
        <v>0</v>
      </c>
      <c r="BG936" s="202">
        <f>IF(N936="zákl. přenesená",J936,0)</f>
        <v>0</v>
      </c>
      <c r="BH936" s="202">
        <f>IF(N936="sníž. přenesená",J936,0)</f>
        <v>0</v>
      </c>
      <c r="BI936" s="202">
        <f>IF(N936="nulová",J936,0)</f>
        <v>0</v>
      </c>
      <c r="BJ936" s="22" t="s">
        <v>24</v>
      </c>
      <c r="BK936" s="202">
        <f>ROUND(I936*H936,2)</f>
        <v>0</v>
      </c>
      <c r="BL936" s="22" t="s">
        <v>175</v>
      </c>
      <c r="BM936" s="22" t="s">
        <v>1608</v>
      </c>
    </row>
    <row r="937" spans="2:65" s="11" customFormat="1" ht="13.5">
      <c r="B937" s="203"/>
      <c r="C937" s="204"/>
      <c r="D937" s="205" t="s">
        <v>177</v>
      </c>
      <c r="E937" s="206" t="s">
        <v>22</v>
      </c>
      <c r="F937" s="207" t="s">
        <v>1599</v>
      </c>
      <c r="G937" s="204"/>
      <c r="H937" s="208" t="s">
        <v>22</v>
      </c>
      <c r="I937" s="209"/>
      <c r="J937" s="204"/>
      <c r="K937" s="204"/>
      <c r="L937" s="210"/>
      <c r="M937" s="211"/>
      <c r="N937" s="212"/>
      <c r="O937" s="212"/>
      <c r="P937" s="212"/>
      <c r="Q937" s="212"/>
      <c r="R937" s="212"/>
      <c r="S937" s="212"/>
      <c r="T937" s="213"/>
      <c r="AT937" s="214" t="s">
        <v>177</v>
      </c>
      <c r="AU937" s="214" t="s">
        <v>87</v>
      </c>
      <c r="AV937" s="11" t="s">
        <v>24</v>
      </c>
      <c r="AW937" s="11" t="s">
        <v>41</v>
      </c>
      <c r="AX937" s="11" t="s">
        <v>78</v>
      </c>
      <c r="AY937" s="214" t="s">
        <v>168</v>
      </c>
    </row>
    <row r="938" spans="2:65" s="12" customFormat="1" ht="13.5">
      <c r="B938" s="215"/>
      <c r="C938" s="216"/>
      <c r="D938" s="205" t="s">
        <v>177</v>
      </c>
      <c r="E938" s="227" t="s">
        <v>22</v>
      </c>
      <c r="F938" s="228" t="s">
        <v>1609</v>
      </c>
      <c r="G938" s="216"/>
      <c r="H938" s="229">
        <v>11.387</v>
      </c>
      <c r="I938" s="221"/>
      <c r="J938" s="216"/>
      <c r="K938" s="216"/>
      <c r="L938" s="222"/>
      <c r="M938" s="223"/>
      <c r="N938" s="224"/>
      <c r="O938" s="224"/>
      <c r="P938" s="224"/>
      <c r="Q938" s="224"/>
      <c r="R938" s="224"/>
      <c r="S938" s="224"/>
      <c r="T938" s="225"/>
      <c r="AT938" s="226" t="s">
        <v>177</v>
      </c>
      <c r="AU938" s="226" t="s">
        <v>87</v>
      </c>
      <c r="AV938" s="12" t="s">
        <v>87</v>
      </c>
      <c r="AW938" s="12" t="s">
        <v>41</v>
      </c>
      <c r="AX938" s="12" t="s">
        <v>78</v>
      </c>
      <c r="AY938" s="226" t="s">
        <v>168</v>
      </c>
    </row>
    <row r="939" spans="2:65" s="12" customFormat="1" ht="13.5">
      <c r="B939" s="215"/>
      <c r="C939" s="216"/>
      <c r="D939" s="205" t="s">
        <v>177</v>
      </c>
      <c r="E939" s="227" t="s">
        <v>22</v>
      </c>
      <c r="F939" s="228" t="s">
        <v>1610</v>
      </c>
      <c r="G939" s="216"/>
      <c r="H939" s="229">
        <v>5.8540000000000001</v>
      </c>
      <c r="I939" s="221"/>
      <c r="J939" s="216"/>
      <c r="K939" s="216"/>
      <c r="L939" s="222"/>
      <c r="M939" s="223"/>
      <c r="N939" s="224"/>
      <c r="O939" s="224"/>
      <c r="P939" s="224"/>
      <c r="Q939" s="224"/>
      <c r="R939" s="224"/>
      <c r="S939" s="224"/>
      <c r="T939" s="225"/>
      <c r="AT939" s="226" t="s">
        <v>177</v>
      </c>
      <c r="AU939" s="226" t="s">
        <v>87</v>
      </c>
      <c r="AV939" s="12" t="s">
        <v>87</v>
      </c>
      <c r="AW939" s="12" t="s">
        <v>41</v>
      </c>
      <c r="AX939" s="12" t="s">
        <v>78</v>
      </c>
      <c r="AY939" s="226" t="s">
        <v>168</v>
      </c>
    </row>
    <row r="940" spans="2:65" s="11" customFormat="1" ht="13.5">
      <c r="B940" s="203"/>
      <c r="C940" s="204"/>
      <c r="D940" s="205" t="s">
        <v>177</v>
      </c>
      <c r="E940" s="206" t="s">
        <v>22</v>
      </c>
      <c r="F940" s="207" t="s">
        <v>1611</v>
      </c>
      <c r="G940" s="204"/>
      <c r="H940" s="208" t="s">
        <v>22</v>
      </c>
      <c r="I940" s="209"/>
      <c r="J940" s="204"/>
      <c r="K940" s="204"/>
      <c r="L940" s="210"/>
      <c r="M940" s="211"/>
      <c r="N940" s="212"/>
      <c r="O940" s="212"/>
      <c r="P940" s="212"/>
      <c r="Q940" s="212"/>
      <c r="R940" s="212"/>
      <c r="S940" s="212"/>
      <c r="T940" s="213"/>
      <c r="AT940" s="214" t="s">
        <v>177</v>
      </c>
      <c r="AU940" s="214" t="s">
        <v>87</v>
      </c>
      <c r="AV940" s="11" t="s">
        <v>24</v>
      </c>
      <c r="AW940" s="11" t="s">
        <v>41</v>
      </c>
      <c r="AX940" s="11" t="s">
        <v>78</v>
      </c>
      <c r="AY940" s="214" t="s">
        <v>168</v>
      </c>
    </row>
    <row r="941" spans="2:65" s="12" customFormat="1" ht="13.5">
      <c r="B941" s="215"/>
      <c r="C941" s="216"/>
      <c r="D941" s="217" t="s">
        <v>177</v>
      </c>
      <c r="E941" s="218" t="s">
        <v>22</v>
      </c>
      <c r="F941" s="219" t="s">
        <v>1045</v>
      </c>
      <c r="G941" s="216"/>
      <c r="H941" s="220">
        <v>1.4</v>
      </c>
      <c r="I941" s="221"/>
      <c r="J941" s="216"/>
      <c r="K941" s="216"/>
      <c r="L941" s="222"/>
      <c r="M941" s="223"/>
      <c r="N941" s="224"/>
      <c r="O941" s="224"/>
      <c r="P941" s="224"/>
      <c r="Q941" s="224"/>
      <c r="R941" s="224"/>
      <c r="S941" s="224"/>
      <c r="T941" s="225"/>
      <c r="AT941" s="226" t="s">
        <v>177</v>
      </c>
      <c r="AU941" s="226" t="s">
        <v>87</v>
      </c>
      <c r="AV941" s="12" t="s">
        <v>87</v>
      </c>
      <c r="AW941" s="12" t="s">
        <v>41</v>
      </c>
      <c r="AX941" s="12" t="s">
        <v>78</v>
      </c>
      <c r="AY941" s="226" t="s">
        <v>168</v>
      </c>
    </row>
    <row r="942" spans="2:65" s="1" customFormat="1" ht="31.5" customHeight="1">
      <c r="B942" s="39"/>
      <c r="C942" s="191" t="s">
        <v>1612</v>
      </c>
      <c r="D942" s="191" t="s">
        <v>170</v>
      </c>
      <c r="E942" s="192" t="s">
        <v>1613</v>
      </c>
      <c r="F942" s="193" t="s">
        <v>1614</v>
      </c>
      <c r="G942" s="194" t="s">
        <v>186</v>
      </c>
      <c r="H942" s="195">
        <v>30</v>
      </c>
      <c r="I942" s="196"/>
      <c r="J942" s="197">
        <f>ROUND(I942*H942,2)</f>
        <v>0</v>
      </c>
      <c r="K942" s="193" t="s">
        <v>174</v>
      </c>
      <c r="L942" s="59"/>
      <c r="M942" s="198" t="s">
        <v>22</v>
      </c>
      <c r="N942" s="199" t="s">
        <v>49</v>
      </c>
      <c r="O942" s="40"/>
      <c r="P942" s="200">
        <f>O942*H942</f>
        <v>0</v>
      </c>
      <c r="Q942" s="200">
        <v>0</v>
      </c>
      <c r="R942" s="200">
        <f>Q942*H942</f>
        <v>0</v>
      </c>
      <c r="S942" s="200">
        <v>2.9000000000000001E-2</v>
      </c>
      <c r="T942" s="201">
        <f>S942*H942</f>
        <v>0.87</v>
      </c>
      <c r="AR942" s="22" t="s">
        <v>175</v>
      </c>
      <c r="AT942" s="22" t="s">
        <v>170</v>
      </c>
      <c r="AU942" s="22" t="s">
        <v>87</v>
      </c>
      <c r="AY942" s="22" t="s">
        <v>168</v>
      </c>
      <c r="BE942" s="202">
        <f>IF(N942="základní",J942,0)</f>
        <v>0</v>
      </c>
      <c r="BF942" s="202">
        <f>IF(N942="snížená",J942,0)</f>
        <v>0</v>
      </c>
      <c r="BG942" s="202">
        <f>IF(N942="zákl. přenesená",J942,0)</f>
        <v>0</v>
      </c>
      <c r="BH942" s="202">
        <f>IF(N942="sníž. přenesená",J942,0)</f>
        <v>0</v>
      </c>
      <c r="BI942" s="202">
        <f>IF(N942="nulová",J942,0)</f>
        <v>0</v>
      </c>
      <c r="BJ942" s="22" t="s">
        <v>24</v>
      </c>
      <c r="BK942" s="202">
        <f>ROUND(I942*H942,2)</f>
        <v>0</v>
      </c>
      <c r="BL942" s="22" t="s">
        <v>175</v>
      </c>
      <c r="BM942" s="22" t="s">
        <v>1615</v>
      </c>
    </row>
    <row r="943" spans="2:65" s="11" customFormat="1" ht="13.5">
      <c r="B943" s="203"/>
      <c r="C943" s="204"/>
      <c r="D943" s="205" t="s">
        <v>177</v>
      </c>
      <c r="E943" s="206" t="s">
        <v>22</v>
      </c>
      <c r="F943" s="207" t="s">
        <v>1616</v>
      </c>
      <c r="G943" s="204"/>
      <c r="H943" s="208" t="s">
        <v>22</v>
      </c>
      <c r="I943" s="209"/>
      <c r="J943" s="204"/>
      <c r="K943" s="204"/>
      <c r="L943" s="210"/>
      <c r="M943" s="211"/>
      <c r="N943" s="212"/>
      <c r="O943" s="212"/>
      <c r="P943" s="212"/>
      <c r="Q943" s="212"/>
      <c r="R943" s="212"/>
      <c r="S943" s="212"/>
      <c r="T943" s="213"/>
      <c r="AT943" s="214" t="s">
        <v>177</v>
      </c>
      <c r="AU943" s="214" t="s">
        <v>87</v>
      </c>
      <c r="AV943" s="11" t="s">
        <v>24</v>
      </c>
      <c r="AW943" s="11" t="s">
        <v>41</v>
      </c>
      <c r="AX943" s="11" t="s">
        <v>78</v>
      </c>
      <c r="AY943" s="214" t="s">
        <v>168</v>
      </c>
    </row>
    <row r="944" spans="2:65" s="12" customFormat="1" ht="13.5">
      <c r="B944" s="215"/>
      <c r="C944" s="216"/>
      <c r="D944" s="217" t="s">
        <v>177</v>
      </c>
      <c r="E944" s="218" t="s">
        <v>22</v>
      </c>
      <c r="F944" s="219" t="s">
        <v>1617</v>
      </c>
      <c r="G944" s="216"/>
      <c r="H944" s="220">
        <v>30</v>
      </c>
      <c r="I944" s="221"/>
      <c r="J944" s="216"/>
      <c r="K944" s="216"/>
      <c r="L944" s="222"/>
      <c r="M944" s="223"/>
      <c r="N944" s="224"/>
      <c r="O944" s="224"/>
      <c r="P944" s="224"/>
      <c r="Q944" s="224"/>
      <c r="R944" s="224"/>
      <c r="S944" s="224"/>
      <c r="T944" s="225"/>
      <c r="AT944" s="226" t="s">
        <v>177</v>
      </c>
      <c r="AU944" s="226" t="s">
        <v>87</v>
      </c>
      <c r="AV944" s="12" t="s">
        <v>87</v>
      </c>
      <c r="AW944" s="12" t="s">
        <v>41</v>
      </c>
      <c r="AX944" s="12" t="s">
        <v>78</v>
      </c>
      <c r="AY944" s="226" t="s">
        <v>168</v>
      </c>
    </row>
    <row r="945" spans="2:65" s="1" customFormat="1" ht="31.5" customHeight="1">
      <c r="B945" s="39"/>
      <c r="C945" s="191" t="s">
        <v>1618</v>
      </c>
      <c r="D945" s="191" t="s">
        <v>170</v>
      </c>
      <c r="E945" s="192" t="s">
        <v>1619</v>
      </c>
      <c r="F945" s="193" t="s">
        <v>1620</v>
      </c>
      <c r="G945" s="194" t="s">
        <v>186</v>
      </c>
      <c r="H945" s="195">
        <v>2.8</v>
      </c>
      <c r="I945" s="196"/>
      <c r="J945" s="197">
        <f>ROUND(I945*H945,2)</f>
        <v>0</v>
      </c>
      <c r="K945" s="193" t="s">
        <v>174</v>
      </c>
      <c r="L945" s="59"/>
      <c r="M945" s="198" t="s">
        <v>22</v>
      </c>
      <c r="N945" s="199" t="s">
        <v>49</v>
      </c>
      <c r="O945" s="40"/>
      <c r="P945" s="200">
        <f>O945*H945</f>
        <v>0</v>
      </c>
      <c r="Q945" s="200">
        <v>0</v>
      </c>
      <c r="R945" s="200">
        <f>Q945*H945</f>
        <v>0</v>
      </c>
      <c r="S945" s="200">
        <v>1.4</v>
      </c>
      <c r="T945" s="201">
        <f>S945*H945</f>
        <v>3.9199999999999995</v>
      </c>
      <c r="AR945" s="22" t="s">
        <v>175</v>
      </c>
      <c r="AT945" s="22" t="s">
        <v>170</v>
      </c>
      <c r="AU945" s="22" t="s">
        <v>87</v>
      </c>
      <c r="AY945" s="22" t="s">
        <v>168</v>
      </c>
      <c r="BE945" s="202">
        <f>IF(N945="základní",J945,0)</f>
        <v>0</v>
      </c>
      <c r="BF945" s="202">
        <f>IF(N945="snížená",J945,0)</f>
        <v>0</v>
      </c>
      <c r="BG945" s="202">
        <f>IF(N945="zákl. přenesená",J945,0)</f>
        <v>0</v>
      </c>
      <c r="BH945" s="202">
        <f>IF(N945="sníž. přenesená",J945,0)</f>
        <v>0</v>
      </c>
      <c r="BI945" s="202">
        <f>IF(N945="nulová",J945,0)</f>
        <v>0</v>
      </c>
      <c r="BJ945" s="22" t="s">
        <v>24</v>
      </c>
      <c r="BK945" s="202">
        <f>ROUND(I945*H945,2)</f>
        <v>0</v>
      </c>
      <c r="BL945" s="22" t="s">
        <v>175</v>
      </c>
      <c r="BM945" s="22" t="s">
        <v>1621</v>
      </c>
    </row>
    <row r="946" spans="2:65" s="11" customFormat="1" ht="13.5">
      <c r="B946" s="203"/>
      <c r="C946" s="204"/>
      <c r="D946" s="205" t="s">
        <v>177</v>
      </c>
      <c r="E946" s="206" t="s">
        <v>22</v>
      </c>
      <c r="F946" s="207" t="s">
        <v>196</v>
      </c>
      <c r="G946" s="204"/>
      <c r="H946" s="208" t="s">
        <v>22</v>
      </c>
      <c r="I946" s="209"/>
      <c r="J946" s="204"/>
      <c r="K946" s="204"/>
      <c r="L946" s="210"/>
      <c r="M946" s="211"/>
      <c r="N946" s="212"/>
      <c r="O946" s="212"/>
      <c r="P946" s="212"/>
      <c r="Q946" s="212"/>
      <c r="R946" s="212"/>
      <c r="S946" s="212"/>
      <c r="T946" s="213"/>
      <c r="AT946" s="214" t="s">
        <v>177</v>
      </c>
      <c r="AU946" s="214" t="s">
        <v>87</v>
      </c>
      <c r="AV946" s="11" t="s">
        <v>24</v>
      </c>
      <c r="AW946" s="11" t="s">
        <v>41</v>
      </c>
      <c r="AX946" s="11" t="s">
        <v>78</v>
      </c>
      <c r="AY946" s="214" t="s">
        <v>168</v>
      </c>
    </row>
    <row r="947" spans="2:65" s="12" customFormat="1" ht="13.5">
      <c r="B947" s="215"/>
      <c r="C947" s="216"/>
      <c r="D947" s="217" t="s">
        <v>177</v>
      </c>
      <c r="E947" s="218" t="s">
        <v>22</v>
      </c>
      <c r="F947" s="219" t="s">
        <v>243</v>
      </c>
      <c r="G947" s="216"/>
      <c r="H947" s="220">
        <v>2.8</v>
      </c>
      <c r="I947" s="221"/>
      <c r="J947" s="216"/>
      <c r="K947" s="216"/>
      <c r="L947" s="222"/>
      <c r="M947" s="223"/>
      <c r="N947" s="224"/>
      <c r="O947" s="224"/>
      <c r="P947" s="224"/>
      <c r="Q947" s="224"/>
      <c r="R947" s="224"/>
      <c r="S947" s="224"/>
      <c r="T947" s="225"/>
      <c r="AT947" s="226" t="s">
        <v>177</v>
      </c>
      <c r="AU947" s="226" t="s">
        <v>87</v>
      </c>
      <c r="AV947" s="12" t="s">
        <v>87</v>
      </c>
      <c r="AW947" s="12" t="s">
        <v>41</v>
      </c>
      <c r="AX947" s="12" t="s">
        <v>78</v>
      </c>
      <c r="AY947" s="226" t="s">
        <v>168</v>
      </c>
    </row>
    <row r="948" spans="2:65" s="1" customFormat="1" ht="31.5" customHeight="1">
      <c r="B948" s="39"/>
      <c r="C948" s="191" t="s">
        <v>1622</v>
      </c>
      <c r="D948" s="191" t="s">
        <v>170</v>
      </c>
      <c r="E948" s="192" t="s">
        <v>1623</v>
      </c>
      <c r="F948" s="193" t="s">
        <v>1624</v>
      </c>
      <c r="G948" s="194" t="s">
        <v>173</v>
      </c>
      <c r="H948" s="195">
        <v>275.58999999999997</v>
      </c>
      <c r="I948" s="196"/>
      <c r="J948" s="197">
        <f>ROUND(I948*H948,2)</f>
        <v>0</v>
      </c>
      <c r="K948" s="193" t="s">
        <v>174</v>
      </c>
      <c r="L948" s="59"/>
      <c r="M948" s="198" t="s">
        <v>22</v>
      </c>
      <c r="N948" s="199" t="s">
        <v>49</v>
      </c>
      <c r="O948" s="40"/>
      <c r="P948" s="200">
        <f>O948*H948</f>
        <v>0</v>
      </c>
      <c r="Q948" s="200">
        <v>0</v>
      </c>
      <c r="R948" s="200">
        <f>Q948*H948</f>
        <v>0</v>
      </c>
      <c r="S948" s="200">
        <v>3.5000000000000003E-2</v>
      </c>
      <c r="T948" s="201">
        <f>S948*H948</f>
        <v>9.6456499999999998</v>
      </c>
      <c r="AR948" s="22" t="s">
        <v>175</v>
      </c>
      <c r="AT948" s="22" t="s">
        <v>170</v>
      </c>
      <c r="AU948" s="22" t="s">
        <v>87</v>
      </c>
      <c r="AY948" s="22" t="s">
        <v>168</v>
      </c>
      <c r="BE948" s="202">
        <f>IF(N948="základní",J948,0)</f>
        <v>0</v>
      </c>
      <c r="BF948" s="202">
        <f>IF(N948="snížená",J948,0)</f>
        <v>0</v>
      </c>
      <c r="BG948" s="202">
        <f>IF(N948="zákl. přenesená",J948,0)</f>
        <v>0</v>
      </c>
      <c r="BH948" s="202">
        <f>IF(N948="sníž. přenesená",J948,0)</f>
        <v>0</v>
      </c>
      <c r="BI948" s="202">
        <f>IF(N948="nulová",J948,0)</f>
        <v>0</v>
      </c>
      <c r="BJ948" s="22" t="s">
        <v>24</v>
      </c>
      <c r="BK948" s="202">
        <f>ROUND(I948*H948,2)</f>
        <v>0</v>
      </c>
      <c r="BL948" s="22" t="s">
        <v>175</v>
      </c>
      <c r="BM948" s="22" t="s">
        <v>1625</v>
      </c>
    </row>
    <row r="949" spans="2:65" s="11" customFormat="1" ht="13.5">
      <c r="B949" s="203"/>
      <c r="C949" s="204"/>
      <c r="D949" s="205" t="s">
        <v>177</v>
      </c>
      <c r="E949" s="206" t="s">
        <v>22</v>
      </c>
      <c r="F949" s="207" t="s">
        <v>283</v>
      </c>
      <c r="G949" s="204"/>
      <c r="H949" s="208" t="s">
        <v>22</v>
      </c>
      <c r="I949" s="209"/>
      <c r="J949" s="204"/>
      <c r="K949" s="204"/>
      <c r="L949" s="210"/>
      <c r="M949" s="211"/>
      <c r="N949" s="212"/>
      <c r="O949" s="212"/>
      <c r="P949" s="212"/>
      <c r="Q949" s="212"/>
      <c r="R949" s="212"/>
      <c r="S949" s="212"/>
      <c r="T949" s="213"/>
      <c r="AT949" s="214" t="s">
        <v>177</v>
      </c>
      <c r="AU949" s="214" t="s">
        <v>87</v>
      </c>
      <c r="AV949" s="11" t="s">
        <v>24</v>
      </c>
      <c r="AW949" s="11" t="s">
        <v>41</v>
      </c>
      <c r="AX949" s="11" t="s">
        <v>78</v>
      </c>
      <c r="AY949" s="214" t="s">
        <v>168</v>
      </c>
    </row>
    <row r="950" spans="2:65" s="12" customFormat="1" ht="13.5">
      <c r="B950" s="215"/>
      <c r="C950" s="216"/>
      <c r="D950" s="205" t="s">
        <v>177</v>
      </c>
      <c r="E950" s="227" t="s">
        <v>22</v>
      </c>
      <c r="F950" s="228" t="s">
        <v>1626</v>
      </c>
      <c r="G950" s="216"/>
      <c r="H950" s="229">
        <v>43.61</v>
      </c>
      <c r="I950" s="221"/>
      <c r="J950" s="216"/>
      <c r="K950" s="216"/>
      <c r="L950" s="222"/>
      <c r="M950" s="223"/>
      <c r="N950" s="224"/>
      <c r="O950" s="224"/>
      <c r="P950" s="224"/>
      <c r="Q950" s="224"/>
      <c r="R950" s="224"/>
      <c r="S950" s="224"/>
      <c r="T950" s="225"/>
      <c r="AT950" s="226" t="s">
        <v>177</v>
      </c>
      <c r="AU950" s="226" t="s">
        <v>87</v>
      </c>
      <c r="AV950" s="12" t="s">
        <v>87</v>
      </c>
      <c r="AW950" s="12" t="s">
        <v>41</v>
      </c>
      <c r="AX950" s="12" t="s">
        <v>78</v>
      </c>
      <c r="AY950" s="226" t="s">
        <v>168</v>
      </c>
    </row>
    <row r="951" spans="2:65" s="11" customFormat="1" ht="13.5">
      <c r="B951" s="203"/>
      <c r="C951" s="204"/>
      <c r="D951" s="205" t="s">
        <v>177</v>
      </c>
      <c r="E951" s="206" t="s">
        <v>22</v>
      </c>
      <c r="F951" s="207" t="s">
        <v>292</v>
      </c>
      <c r="G951" s="204"/>
      <c r="H951" s="208" t="s">
        <v>22</v>
      </c>
      <c r="I951" s="209"/>
      <c r="J951" s="204"/>
      <c r="K951" s="204"/>
      <c r="L951" s="210"/>
      <c r="M951" s="211"/>
      <c r="N951" s="212"/>
      <c r="O951" s="212"/>
      <c r="P951" s="212"/>
      <c r="Q951" s="212"/>
      <c r="R951" s="212"/>
      <c r="S951" s="212"/>
      <c r="T951" s="213"/>
      <c r="AT951" s="214" t="s">
        <v>177</v>
      </c>
      <c r="AU951" s="214" t="s">
        <v>87</v>
      </c>
      <c r="AV951" s="11" t="s">
        <v>24</v>
      </c>
      <c r="AW951" s="11" t="s">
        <v>41</v>
      </c>
      <c r="AX951" s="11" t="s">
        <v>78</v>
      </c>
      <c r="AY951" s="214" t="s">
        <v>168</v>
      </c>
    </row>
    <row r="952" spans="2:65" s="12" customFormat="1" ht="13.5">
      <c r="B952" s="215"/>
      <c r="C952" s="216"/>
      <c r="D952" s="205" t="s">
        <v>177</v>
      </c>
      <c r="E952" s="227" t="s">
        <v>22</v>
      </c>
      <c r="F952" s="228" t="s">
        <v>1627</v>
      </c>
      <c r="G952" s="216"/>
      <c r="H952" s="229">
        <v>202.91</v>
      </c>
      <c r="I952" s="221"/>
      <c r="J952" s="216"/>
      <c r="K952" s="216"/>
      <c r="L952" s="222"/>
      <c r="M952" s="223"/>
      <c r="N952" s="224"/>
      <c r="O952" s="224"/>
      <c r="P952" s="224"/>
      <c r="Q952" s="224"/>
      <c r="R952" s="224"/>
      <c r="S952" s="224"/>
      <c r="T952" s="225"/>
      <c r="AT952" s="226" t="s">
        <v>177</v>
      </c>
      <c r="AU952" s="226" t="s">
        <v>87</v>
      </c>
      <c r="AV952" s="12" t="s">
        <v>87</v>
      </c>
      <c r="AW952" s="12" t="s">
        <v>41</v>
      </c>
      <c r="AX952" s="12" t="s">
        <v>78</v>
      </c>
      <c r="AY952" s="226" t="s">
        <v>168</v>
      </c>
    </row>
    <row r="953" spans="2:65" s="12" customFormat="1" ht="13.5">
      <c r="B953" s="215"/>
      <c r="C953" s="216"/>
      <c r="D953" s="217" t="s">
        <v>177</v>
      </c>
      <c r="E953" s="218" t="s">
        <v>22</v>
      </c>
      <c r="F953" s="219" t="s">
        <v>1628</v>
      </c>
      <c r="G953" s="216"/>
      <c r="H953" s="220">
        <v>29.07</v>
      </c>
      <c r="I953" s="221"/>
      <c r="J953" s="216"/>
      <c r="K953" s="216"/>
      <c r="L953" s="222"/>
      <c r="M953" s="223"/>
      <c r="N953" s="224"/>
      <c r="O953" s="224"/>
      <c r="P953" s="224"/>
      <c r="Q953" s="224"/>
      <c r="R953" s="224"/>
      <c r="S953" s="224"/>
      <c r="T953" s="225"/>
      <c r="AT953" s="226" t="s">
        <v>177</v>
      </c>
      <c r="AU953" s="226" t="s">
        <v>87</v>
      </c>
      <c r="AV953" s="12" t="s">
        <v>87</v>
      </c>
      <c r="AW953" s="12" t="s">
        <v>41</v>
      </c>
      <c r="AX953" s="12" t="s">
        <v>78</v>
      </c>
      <c r="AY953" s="226" t="s">
        <v>168</v>
      </c>
    </row>
    <row r="954" spans="2:65" s="1" customFormat="1" ht="31.5" customHeight="1">
      <c r="B954" s="39"/>
      <c r="C954" s="191" t="s">
        <v>1629</v>
      </c>
      <c r="D954" s="191" t="s">
        <v>170</v>
      </c>
      <c r="E954" s="192" t="s">
        <v>1630</v>
      </c>
      <c r="F954" s="193" t="s">
        <v>1631</v>
      </c>
      <c r="G954" s="194" t="s">
        <v>173</v>
      </c>
      <c r="H954" s="195">
        <v>60</v>
      </c>
      <c r="I954" s="196"/>
      <c r="J954" s="197">
        <f>ROUND(I954*H954,2)</f>
        <v>0</v>
      </c>
      <c r="K954" s="193" t="s">
        <v>174</v>
      </c>
      <c r="L954" s="59"/>
      <c r="M954" s="198" t="s">
        <v>22</v>
      </c>
      <c r="N954" s="199" t="s">
        <v>49</v>
      </c>
      <c r="O954" s="40"/>
      <c r="P954" s="200">
        <f>O954*H954</f>
        <v>0</v>
      </c>
      <c r="Q954" s="200">
        <v>0</v>
      </c>
      <c r="R954" s="200">
        <f>Q954*H954</f>
        <v>0</v>
      </c>
      <c r="S954" s="200">
        <v>0.12</v>
      </c>
      <c r="T954" s="201">
        <f>S954*H954</f>
        <v>7.1999999999999993</v>
      </c>
      <c r="AR954" s="22" t="s">
        <v>175</v>
      </c>
      <c r="AT954" s="22" t="s">
        <v>170</v>
      </c>
      <c r="AU954" s="22" t="s">
        <v>87</v>
      </c>
      <c r="AY954" s="22" t="s">
        <v>168</v>
      </c>
      <c r="BE954" s="202">
        <f>IF(N954="základní",J954,0)</f>
        <v>0</v>
      </c>
      <c r="BF954" s="202">
        <f>IF(N954="snížená",J954,0)</f>
        <v>0</v>
      </c>
      <c r="BG954" s="202">
        <f>IF(N954="zákl. přenesená",J954,0)</f>
        <v>0</v>
      </c>
      <c r="BH954" s="202">
        <f>IF(N954="sníž. přenesená",J954,0)</f>
        <v>0</v>
      </c>
      <c r="BI954" s="202">
        <f>IF(N954="nulová",J954,0)</f>
        <v>0</v>
      </c>
      <c r="BJ954" s="22" t="s">
        <v>24</v>
      </c>
      <c r="BK954" s="202">
        <f>ROUND(I954*H954,2)</f>
        <v>0</v>
      </c>
      <c r="BL954" s="22" t="s">
        <v>175</v>
      </c>
      <c r="BM954" s="22" t="s">
        <v>1632</v>
      </c>
    </row>
    <row r="955" spans="2:65" s="11" customFormat="1" ht="13.5">
      <c r="B955" s="203"/>
      <c r="C955" s="204"/>
      <c r="D955" s="205" t="s">
        <v>177</v>
      </c>
      <c r="E955" s="206" t="s">
        <v>22</v>
      </c>
      <c r="F955" s="207" t="s">
        <v>1633</v>
      </c>
      <c r="G955" s="204"/>
      <c r="H955" s="208" t="s">
        <v>22</v>
      </c>
      <c r="I955" s="209"/>
      <c r="J955" s="204"/>
      <c r="K955" s="204"/>
      <c r="L955" s="210"/>
      <c r="M955" s="211"/>
      <c r="N955" s="212"/>
      <c r="O955" s="212"/>
      <c r="P955" s="212"/>
      <c r="Q955" s="212"/>
      <c r="R955" s="212"/>
      <c r="S955" s="212"/>
      <c r="T955" s="213"/>
      <c r="AT955" s="214" t="s">
        <v>177</v>
      </c>
      <c r="AU955" s="214" t="s">
        <v>87</v>
      </c>
      <c r="AV955" s="11" t="s">
        <v>24</v>
      </c>
      <c r="AW955" s="11" t="s">
        <v>41</v>
      </c>
      <c r="AX955" s="11" t="s">
        <v>78</v>
      </c>
      <c r="AY955" s="214" t="s">
        <v>168</v>
      </c>
    </row>
    <row r="956" spans="2:65" s="12" customFormat="1" ht="13.5">
      <c r="B956" s="215"/>
      <c r="C956" s="216"/>
      <c r="D956" s="217" t="s">
        <v>177</v>
      </c>
      <c r="E956" s="218" t="s">
        <v>22</v>
      </c>
      <c r="F956" s="219" t="s">
        <v>1634</v>
      </c>
      <c r="G956" s="216"/>
      <c r="H956" s="220">
        <v>60</v>
      </c>
      <c r="I956" s="221"/>
      <c r="J956" s="216"/>
      <c r="K956" s="216"/>
      <c r="L956" s="222"/>
      <c r="M956" s="223"/>
      <c r="N956" s="224"/>
      <c r="O956" s="224"/>
      <c r="P956" s="224"/>
      <c r="Q956" s="224"/>
      <c r="R956" s="224"/>
      <c r="S956" s="224"/>
      <c r="T956" s="225"/>
      <c r="AT956" s="226" t="s">
        <v>177</v>
      </c>
      <c r="AU956" s="226" t="s">
        <v>87</v>
      </c>
      <c r="AV956" s="12" t="s">
        <v>87</v>
      </c>
      <c r="AW956" s="12" t="s">
        <v>41</v>
      </c>
      <c r="AX956" s="12" t="s">
        <v>78</v>
      </c>
      <c r="AY956" s="226" t="s">
        <v>168</v>
      </c>
    </row>
    <row r="957" spans="2:65" s="1" customFormat="1" ht="22.5" customHeight="1">
      <c r="B957" s="39"/>
      <c r="C957" s="191" t="s">
        <v>1635</v>
      </c>
      <c r="D957" s="191" t="s">
        <v>170</v>
      </c>
      <c r="E957" s="192" t="s">
        <v>1636</v>
      </c>
      <c r="F957" s="193" t="s">
        <v>1637</v>
      </c>
      <c r="G957" s="194" t="s">
        <v>433</v>
      </c>
      <c r="H957" s="195">
        <v>50</v>
      </c>
      <c r="I957" s="196"/>
      <c r="J957" s="197">
        <f>ROUND(I957*H957,2)</f>
        <v>0</v>
      </c>
      <c r="K957" s="193" t="s">
        <v>174</v>
      </c>
      <c r="L957" s="59"/>
      <c r="M957" s="198" t="s">
        <v>22</v>
      </c>
      <c r="N957" s="199" t="s">
        <v>49</v>
      </c>
      <c r="O957" s="40"/>
      <c r="P957" s="200">
        <f>O957*H957</f>
        <v>0</v>
      </c>
      <c r="Q957" s="200">
        <v>0</v>
      </c>
      <c r="R957" s="200">
        <f>Q957*H957</f>
        <v>0</v>
      </c>
      <c r="S957" s="200">
        <v>8.9999999999999993E-3</v>
      </c>
      <c r="T957" s="201">
        <f>S957*H957</f>
        <v>0.44999999999999996</v>
      </c>
      <c r="AR957" s="22" t="s">
        <v>175</v>
      </c>
      <c r="AT957" s="22" t="s">
        <v>170</v>
      </c>
      <c r="AU957" s="22" t="s">
        <v>87</v>
      </c>
      <c r="AY957" s="22" t="s">
        <v>168</v>
      </c>
      <c r="BE957" s="202">
        <f>IF(N957="základní",J957,0)</f>
        <v>0</v>
      </c>
      <c r="BF957" s="202">
        <f>IF(N957="snížená",J957,0)</f>
        <v>0</v>
      </c>
      <c r="BG957" s="202">
        <f>IF(N957="zákl. přenesená",J957,0)</f>
        <v>0</v>
      </c>
      <c r="BH957" s="202">
        <f>IF(N957="sníž. přenesená",J957,0)</f>
        <v>0</v>
      </c>
      <c r="BI957" s="202">
        <f>IF(N957="nulová",J957,0)</f>
        <v>0</v>
      </c>
      <c r="BJ957" s="22" t="s">
        <v>24</v>
      </c>
      <c r="BK957" s="202">
        <f>ROUND(I957*H957,2)</f>
        <v>0</v>
      </c>
      <c r="BL957" s="22" t="s">
        <v>175</v>
      </c>
      <c r="BM957" s="22" t="s">
        <v>1638</v>
      </c>
    </row>
    <row r="958" spans="2:65" s="1" customFormat="1" ht="22.5" customHeight="1">
      <c r="B958" s="39"/>
      <c r="C958" s="191" t="s">
        <v>1639</v>
      </c>
      <c r="D958" s="191" t="s">
        <v>170</v>
      </c>
      <c r="E958" s="192" t="s">
        <v>1640</v>
      </c>
      <c r="F958" s="193" t="s">
        <v>1641</v>
      </c>
      <c r="G958" s="194" t="s">
        <v>433</v>
      </c>
      <c r="H958" s="195">
        <v>125</v>
      </c>
      <c r="I958" s="196"/>
      <c r="J958" s="197">
        <f>ROUND(I958*H958,2)</f>
        <v>0</v>
      </c>
      <c r="K958" s="193" t="s">
        <v>174</v>
      </c>
      <c r="L958" s="59"/>
      <c r="M958" s="198" t="s">
        <v>22</v>
      </c>
      <c r="N958" s="199" t="s">
        <v>49</v>
      </c>
      <c r="O958" s="40"/>
      <c r="P958" s="200">
        <f>O958*H958</f>
        <v>0</v>
      </c>
      <c r="Q958" s="200">
        <v>0</v>
      </c>
      <c r="R958" s="200">
        <f>Q958*H958</f>
        <v>0</v>
      </c>
      <c r="S958" s="200">
        <v>8.9999999999999993E-3</v>
      </c>
      <c r="T958" s="201">
        <f>S958*H958</f>
        <v>1.125</v>
      </c>
      <c r="AR958" s="22" t="s">
        <v>175</v>
      </c>
      <c r="AT958" s="22" t="s">
        <v>170</v>
      </c>
      <c r="AU958" s="22" t="s">
        <v>87</v>
      </c>
      <c r="AY958" s="22" t="s">
        <v>168</v>
      </c>
      <c r="BE958" s="202">
        <f>IF(N958="základní",J958,0)</f>
        <v>0</v>
      </c>
      <c r="BF958" s="202">
        <f>IF(N958="snížená",J958,0)</f>
        <v>0</v>
      </c>
      <c r="BG958" s="202">
        <f>IF(N958="zákl. přenesená",J958,0)</f>
        <v>0</v>
      </c>
      <c r="BH958" s="202">
        <f>IF(N958="sníž. přenesená",J958,0)</f>
        <v>0</v>
      </c>
      <c r="BI958" s="202">
        <f>IF(N958="nulová",J958,0)</f>
        <v>0</v>
      </c>
      <c r="BJ958" s="22" t="s">
        <v>24</v>
      </c>
      <c r="BK958" s="202">
        <f>ROUND(I958*H958,2)</f>
        <v>0</v>
      </c>
      <c r="BL958" s="22" t="s">
        <v>175</v>
      </c>
      <c r="BM958" s="22" t="s">
        <v>1642</v>
      </c>
    </row>
    <row r="959" spans="2:65" s="1" customFormat="1" ht="31.5" customHeight="1">
      <c r="B959" s="39"/>
      <c r="C959" s="191" t="s">
        <v>1643</v>
      </c>
      <c r="D959" s="191" t="s">
        <v>170</v>
      </c>
      <c r="E959" s="192" t="s">
        <v>1644</v>
      </c>
      <c r="F959" s="193" t="s">
        <v>1645</v>
      </c>
      <c r="G959" s="194" t="s">
        <v>173</v>
      </c>
      <c r="H959" s="195">
        <v>309.08</v>
      </c>
      <c r="I959" s="196"/>
      <c r="J959" s="197">
        <f>ROUND(I959*H959,2)</f>
        <v>0</v>
      </c>
      <c r="K959" s="193" t="s">
        <v>174</v>
      </c>
      <c r="L959" s="59"/>
      <c r="M959" s="198" t="s">
        <v>22</v>
      </c>
      <c r="N959" s="199" t="s">
        <v>49</v>
      </c>
      <c r="O959" s="40"/>
      <c r="P959" s="200">
        <f>O959*H959</f>
        <v>0</v>
      </c>
      <c r="Q959" s="200">
        <v>0</v>
      </c>
      <c r="R959" s="200">
        <f>Q959*H959</f>
        <v>0</v>
      </c>
      <c r="S959" s="200">
        <v>5.8999999999999997E-2</v>
      </c>
      <c r="T959" s="201">
        <f>S959*H959</f>
        <v>18.235719999999997</v>
      </c>
      <c r="AR959" s="22" t="s">
        <v>175</v>
      </c>
      <c r="AT959" s="22" t="s">
        <v>170</v>
      </c>
      <c r="AU959" s="22" t="s">
        <v>87</v>
      </c>
      <c r="AY959" s="22" t="s">
        <v>168</v>
      </c>
      <c r="BE959" s="202">
        <f>IF(N959="základní",J959,0)</f>
        <v>0</v>
      </c>
      <c r="BF959" s="202">
        <f>IF(N959="snížená",J959,0)</f>
        <v>0</v>
      </c>
      <c r="BG959" s="202">
        <f>IF(N959="zákl. přenesená",J959,0)</f>
        <v>0</v>
      </c>
      <c r="BH959" s="202">
        <f>IF(N959="sníž. přenesená",J959,0)</f>
        <v>0</v>
      </c>
      <c r="BI959" s="202">
        <f>IF(N959="nulová",J959,0)</f>
        <v>0</v>
      </c>
      <c r="BJ959" s="22" t="s">
        <v>24</v>
      </c>
      <c r="BK959" s="202">
        <f>ROUND(I959*H959,2)</f>
        <v>0</v>
      </c>
      <c r="BL959" s="22" t="s">
        <v>175</v>
      </c>
      <c r="BM959" s="22" t="s">
        <v>1646</v>
      </c>
    </row>
    <row r="960" spans="2:65" s="11" customFormat="1" ht="13.5">
      <c r="B960" s="203"/>
      <c r="C960" s="204"/>
      <c r="D960" s="205" t="s">
        <v>177</v>
      </c>
      <c r="E960" s="206" t="s">
        <v>22</v>
      </c>
      <c r="F960" s="207" t="s">
        <v>283</v>
      </c>
      <c r="G960" s="204"/>
      <c r="H960" s="208" t="s">
        <v>22</v>
      </c>
      <c r="I960" s="209"/>
      <c r="J960" s="204"/>
      <c r="K960" s="204"/>
      <c r="L960" s="210"/>
      <c r="M960" s="211"/>
      <c r="N960" s="212"/>
      <c r="O960" s="212"/>
      <c r="P960" s="212"/>
      <c r="Q960" s="212"/>
      <c r="R960" s="212"/>
      <c r="S960" s="212"/>
      <c r="T960" s="213"/>
      <c r="AT960" s="214" t="s">
        <v>177</v>
      </c>
      <c r="AU960" s="214" t="s">
        <v>87</v>
      </c>
      <c r="AV960" s="11" t="s">
        <v>24</v>
      </c>
      <c r="AW960" s="11" t="s">
        <v>41</v>
      </c>
      <c r="AX960" s="11" t="s">
        <v>78</v>
      </c>
      <c r="AY960" s="214" t="s">
        <v>168</v>
      </c>
    </row>
    <row r="961" spans="2:65" s="12" customFormat="1" ht="13.5">
      <c r="B961" s="215"/>
      <c r="C961" s="216"/>
      <c r="D961" s="205" t="s">
        <v>177</v>
      </c>
      <c r="E961" s="227" t="s">
        <v>22</v>
      </c>
      <c r="F961" s="228" t="s">
        <v>1647</v>
      </c>
      <c r="G961" s="216"/>
      <c r="H961" s="229">
        <v>148.27000000000001</v>
      </c>
      <c r="I961" s="221"/>
      <c r="J961" s="216"/>
      <c r="K961" s="216"/>
      <c r="L961" s="222"/>
      <c r="M961" s="223"/>
      <c r="N961" s="224"/>
      <c r="O961" s="224"/>
      <c r="P961" s="224"/>
      <c r="Q961" s="224"/>
      <c r="R961" s="224"/>
      <c r="S961" s="224"/>
      <c r="T961" s="225"/>
      <c r="AT961" s="226" t="s">
        <v>177</v>
      </c>
      <c r="AU961" s="226" t="s">
        <v>87</v>
      </c>
      <c r="AV961" s="12" t="s">
        <v>87</v>
      </c>
      <c r="AW961" s="12" t="s">
        <v>41</v>
      </c>
      <c r="AX961" s="12" t="s">
        <v>78</v>
      </c>
      <c r="AY961" s="226" t="s">
        <v>168</v>
      </c>
    </row>
    <row r="962" spans="2:65" s="11" customFormat="1" ht="13.5">
      <c r="B962" s="203"/>
      <c r="C962" s="204"/>
      <c r="D962" s="205" t="s">
        <v>177</v>
      </c>
      <c r="E962" s="206" t="s">
        <v>22</v>
      </c>
      <c r="F962" s="207" t="s">
        <v>292</v>
      </c>
      <c r="G962" s="204"/>
      <c r="H962" s="208" t="s">
        <v>22</v>
      </c>
      <c r="I962" s="209"/>
      <c r="J962" s="204"/>
      <c r="K962" s="204"/>
      <c r="L962" s="210"/>
      <c r="M962" s="211"/>
      <c r="N962" s="212"/>
      <c r="O962" s="212"/>
      <c r="P962" s="212"/>
      <c r="Q962" s="212"/>
      <c r="R962" s="212"/>
      <c r="S962" s="212"/>
      <c r="T962" s="213"/>
      <c r="AT962" s="214" t="s">
        <v>177</v>
      </c>
      <c r="AU962" s="214" t="s">
        <v>87</v>
      </c>
      <c r="AV962" s="11" t="s">
        <v>24</v>
      </c>
      <c r="AW962" s="11" t="s">
        <v>41</v>
      </c>
      <c r="AX962" s="11" t="s">
        <v>78</v>
      </c>
      <c r="AY962" s="214" t="s">
        <v>168</v>
      </c>
    </row>
    <row r="963" spans="2:65" s="12" customFormat="1" ht="13.5">
      <c r="B963" s="215"/>
      <c r="C963" s="216"/>
      <c r="D963" s="217" t="s">
        <v>177</v>
      </c>
      <c r="E963" s="218" t="s">
        <v>22</v>
      </c>
      <c r="F963" s="219" t="s">
        <v>1648</v>
      </c>
      <c r="G963" s="216"/>
      <c r="H963" s="220">
        <v>160.81</v>
      </c>
      <c r="I963" s="221"/>
      <c r="J963" s="216"/>
      <c r="K963" s="216"/>
      <c r="L963" s="222"/>
      <c r="M963" s="223"/>
      <c r="N963" s="224"/>
      <c r="O963" s="224"/>
      <c r="P963" s="224"/>
      <c r="Q963" s="224"/>
      <c r="R963" s="224"/>
      <c r="S963" s="224"/>
      <c r="T963" s="225"/>
      <c r="AT963" s="226" t="s">
        <v>177</v>
      </c>
      <c r="AU963" s="226" t="s">
        <v>87</v>
      </c>
      <c r="AV963" s="12" t="s">
        <v>87</v>
      </c>
      <c r="AW963" s="12" t="s">
        <v>41</v>
      </c>
      <c r="AX963" s="12" t="s">
        <v>78</v>
      </c>
      <c r="AY963" s="226" t="s">
        <v>168</v>
      </c>
    </row>
    <row r="964" spans="2:65" s="1" customFormat="1" ht="31.5" customHeight="1">
      <c r="B964" s="39"/>
      <c r="C964" s="191" t="s">
        <v>1649</v>
      </c>
      <c r="D964" s="191" t="s">
        <v>170</v>
      </c>
      <c r="E964" s="192" t="s">
        <v>1650</v>
      </c>
      <c r="F964" s="193" t="s">
        <v>1651</v>
      </c>
      <c r="G964" s="194" t="s">
        <v>186</v>
      </c>
      <c r="H964" s="195">
        <v>96.760999999999996</v>
      </c>
      <c r="I964" s="196"/>
      <c r="J964" s="197">
        <f>ROUND(I964*H964,2)</f>
        <v>0</v>
      </c>
      <c r="K964" s="193" t="s">
        <v>174</v>
      </c>
      <c r="L964" s="59"/>
      <c r="M964" s="198" t="s">
        <v>22</v>
      </c>
      <c r="N964" s="199" t="s">
        <v>49</v>
      </c>
      <c r="O964" s="40"/>
      <c r="P964" s="200">
        <f>O964*H964</f>
        <v>0</v>
      </c>
      <c r="Q964" s="200">
        <v>0</v>
      </c>
      <c r="R964" s="200">
        <f>Q964*H964</f>
        <v>0</v>
      </c>
      <c r="S964" s="200">
        <v>1.4</v>
      </c>
      <c r="T964" s="201">
        <f>S964*H964</f>
        <v>135.46539999999999</v>
      </c>
      <c r="AR964" s="22" t="s">
        <v>175</v>
      </c>
      <c r="AT964" s="22" t="s">
        <v>170</v>
      </c>
      <c r="AU964" s="22" t="s">
        <v>87</v>
      </c>
      <c r="AY964" s="22" t="s">
        <v>168</v>
      </c>
      <c r="BE964" s="202">
        <f>IF(N964="základní",J964,0)</f>
        <v>0</v>
      </c>
      <c r="BF964" s="202">
        <f>IF(N964="snížená",J964,0)</f>
        <v>0</v>
      </c>
      <c r="BG964" s="202">
        <f>IF(N964="zákl. přenesená",J964,0)</f>
        <v>0</v>
      </c>
      <c r="BH964" s="202">
        <f>IF(N964="sníž. přenesená",J964,0)</f>
        <v>0</v>
      </c>
      <c r="BI964" s="202">
        <f>IF(N964="nulová",J964,0)</f>
        <v>0</v>
      </c>
      <c r="BJ964" s="22" t="s">
        <v>24</v>
      </c>
      <c r="BK964" s="202">
        <f>ROUND(I964*H964,2)</f>
        <v>0</v>
      </c>
      <c r="BL964" s="22" t="s">
        <v>175</v>
      </c>
      <c r="BM964" s="22" t="s">
        <v>1652</v>
      </c>
    </row>
    <row r="965" spans="2:65" s="11" customFormat="1" ht="13.5">
      <c r="B965" s="203"/>
      <c r="C965" s="204"/>
      <c r="D965" s="205" t="s">
        <v>177</v>
      </c>
      <c r="E965" s="206" t="s">
        <v>22</v>
      </c>
      <c r="F965" s="207" t="s">
        <v>1653</v>
      </c>
      <c r="G965" s="204"/>
      <c r="H965" s="208" t="s">
        <v>22</v>
      </c>
      <c r="I965" s="209"/>
      <c r="J965" s="204"/>
      <c r="K965" s="204"/>
      <c r="L965" s="210"/>
      <c r="M965" s="211"/>
      <c r="N965" s="212"/>
      <c r="O965" s="212"/>
      <c r="P965" s="212"/>
      <c r="Q965" s="212"/>
      <c r="R965" s="212"/>
      <c r="S965" s="212"/>
      <c r="T965" s="213"/>
      <c r="AT965" s="214" t="s">
        <v>177</v>
      </c>
      <c r="AU965" s="214" t="s">
        <v>87</v>
      </c>
      <c r="AV965" s="11" t="s">
        <v>24</v>
      </c>
      <c r="AW965" s="11" t="s">
        <v>41</v>
      </c>
      <c r="AX965" s="11" t="s">
        <v>78</v>
      </c>
      <c r="AY965" s="214" t="s">
        <v>168</v>
      </c>
    </row>
    <row r="966" spans="2:65" s="12" customFormat="1" ht="13.5">
      <c r="B966" s="215"/>
      <c r="C966" s="216"/>
      <c r="D966" s="205" t="s">
        <v>177</v>
      </c>
      <c r="E966" s="227" t="s">
        <v>22</v>
      </c>
      <c r="F966" s="228" t="s">
        <v>1654</v>
      </c>
      <c r="G966" s="216"/>
      <c r="H966" s="229">
        <v>99.846999999999994</v>
      </c>
      <c r="I966" s="221"/>
      <c r="J966" s="216"/>
      <c r="K966" s="216"/>
      <c r="L966" s="222"/>
      <c r="M966" s="223"/>
      <c r="N966" s="224"/>
      <c r="O966" s="224"/>
      <c r="P966" s="224"/>
      <c r="Q966" s="224"/>
      <c r="R966" s="224"/>
      <c r="S966" s="224"/>
      <c r="T966" s="225"/>
      <c r="AT966" s="226" t="s">
        <v>177</v>
      </c>
      <c r="AU966" s="226" t="s">
        <v>87</v>
      </c>
      <c r="AV966" s="12" t="s">
        <v>87</v>
      </c>
      <c r="AW966" s="12" t="s">
        <v>41</v>
      </c>
      <c r="AX966" s="12" t="s">
        <v>78</v>
      </c>
      <c r="AY966" s="226" t="s">
        <v>168</v>
      </c>
    </row>
    <row r="967" spans="2:65" s="12" customFormat="1" ht="13.5">
      <c r="B967" s="215"/>
      <c r="C967" s="216"/>
      <c r="D967" s="217" t="s">
        <v>177</v>
      </c>
      <c r="E967" s="218" t="s">
        <v>22</v>
      </c>
      <c r="F967" s="219" t="s">
        <v>1655</v>
      </c>
      <c r="G967" s="216"/>
      <c r="H967" s="220">
        <v>-3.0859999999999999</v>
      </c>
      <c r="I967" s="221"/>
      <c r="J967" s="216"/>
      <c r="K967" s="216"/>
      <c r="L967" s="222"/>
      <c r="M967" s="223"/>
      <c r="N967" s="224"/>
      <c r="O967" s="224"/>
      <c r="P967" s="224"/>
      <c r="Q967" s="224"/>
      <c r="R967" s="224"/>
      <c r="S967" s="224"/>
      <c r="T967" s="225"/>
      <c r="AT967" s="226" t="s">
        <v>177</v>
      </c>
      <c r="AU967" s="226" t="s">
        <v>87</v>
      </c>
      <c r="AV967" s="12" t="s">
        <v>87</v>
      </c>
      <c r="AW967" s="12" t="s">
        <v>41</v>
      </c>
      <c r="AX967" s="12" t="s">
        <v>78</v>
      </c>
      <c r="AY967" s="226" t="s">
        <v>168</v>
      </c>
    </row>
    <row r="968" spans="2:65" s="1" customFormat="1" ht="31.5" customHeight="1">
      <c r="B968" s="39"/>
      <c r="C968" s="191" t="s">
        <v>1656</v>
      </c>
      <c r="D968" s="191" t="s">
        <v>170</v>
      </c>
      <c r="E968" s="192" t="s">
        <v>1657</v>
      </c>
      <c r="F968" s="193" t="s">
        <v>1658</v>
      </c>
      <c r="G968" s="194" t="s">
        <v>173</v>
      </c>
      <c r="H968" s="195">
        <v>104.2</v>
      </c>
      <c r="I968" s="196"/>
      <c r="J968" s="197">
        <f>ROUND(I968*H968,2)</f>
        <v>0</v>
      </c>
      <c r="K968" s="193" t="s">
        <v>174</v>
      </c>
      <c r="L968" s="59"/>
      <c r="M968" s="198" t="s">
        <v>22</v>
      </c>
      <c r="N968" s="199" t="s">
        <v>49</v>
      </c>
      <c r="O968" s="40"/>
      <c r="P968" s="200">
        <f>O968*H968</f>
        <v>0</v>
      </c>
      <c r="Q968" s="200">
        <v>0</v>
      </c>
      <c r="R968" s="200">
        <f>Q968*H968</f>
        <v>0</v>
      </c>
      <c r="S968" s="200">
        <v>5.5E-2</v>
      </c>
      <c r="T968" s="201">
        <f>S968*H968</f>
        <v>5.7309999999999999</v>
      </c>
      <c r="AR968" s="22" t="s">
        <v>249</v>
      </c>
      <c r="AT968" s="22" t="s">
        <v>170</v>
      </c>
      <c r="AU968" s="22" t="s">
        <v>87</v>
      </c>
      <c r="AY968" s="22" t="s">
        <v>168</v>
      </c>
      <c r="BE968" s="202">
        <f>IF(N968="základní",J968,0)</f>
        <v>0</v>
      </c>
      <c r="BF968" s="202">
        <f>IF(N968="snížená",J968,0)</f>
        <v>0</v>
      </c>
      <c r="BG968" s="202">
        <f>IF(N968="zákl. přenesená",J968,0)</f>
        <v>0</v>
      </c>
      <c r="BH968" s="202">
        <f>IF(N968="sníž. přenesená",J968,0)</f>
        <v>0</v>
      </c>
      <c r="BI968" s="202">
        <f>IF(N968="nulová",J968,0)</f>
        <v>0</v>
      </c>
      <c r="BJ968" s="22" t="s">
        <v>24</v>
      </c>
      <c r="BK968" s="202">
        <f>ROUND(I968*H968,2)</f>
        <v>0</v>
      </c>
      <c r="BL968" s="22" t="s">
        <v>249</v>
      </c>
      <c r="BM968" s="22" t="s">
        <v>1659</v>
      </c>
    </row>
    <row r="969" spans="2:65" s="12" customFormat="1" ht="13.5">
      <c r="B969" s="215"/>
      <c r="C969" s="216"/>
      <c r="D969" s="205" t="s">
        <v>177</v>
      </c>
      <c r="E969" s="227" t="s">
        <v>22</v>
      </c>
      <c r="F969" s="228" t="s">
        <v>1660</v>
      </c>
      <c r="G969" s="216"/>
      <c r="H969" s="229">
        <v>6.24</v>
      </c>
      <c r="I969" s="221"/>
      <c r="J969" s="216"/>
      <c r="K969" s="216"/>
      <c r="L969" s="222"/>
      <c r="M969" s="223"/>
      <c r="N969" s="224"/>
      <c r="O969" s="224"/>
      <c r="P969" s="224"/>
      <c r="Q969" s="224"/>
      <c r="R969" s="224"/>
      <c r="S969" s="224"/>
      <c r="T969" s="225"/>
      <c r="AT969" s="226" t="s">
        <v>177</v>
      </c>
      <c r="AU969" s="226" t="s">
        <v>87</v>
      </c>
      <c r="AV969" s="12" t="s">
        <v>87</v>
      </c>
      <c r="AW969" s="12" t="s">
        <v>41</v>
      </c>
      <c r="AX969" s="12" t="s">
        <v>78</v>
      </c>
      <c r="AY969" s="226" t="s">
        <v>168</v>
      </c>
    </row>
    <row r="970" spans="2:65" s="12" customFormat="1" ht="13.5">
      <c r="B970" s="215"/>
      <c r="C970" s="216"/>
      <c r="D970" s="205" t="s">
        <v>177</v>
      </c>
      <c r="E970" s="227" t="s">
        <v>22</v>
      </c>
      <c r="F970" s="228" t="s">
        <v>1661</v>
      </c>
      <c r="G970" s="216"/>
      <c r="H970" s="229">
        <v>34.200000000000003</v>
      </c>
      <c r="I970" s="221"/>
      <c r="J970" s="216"/>
      <c r="K970" s="216"/>
      <c r="L970" s="222"/>
      <c r="M970" s="223"/>
      <c r="N970" s="224"/>
      <c r="O970" s="224"/>
      <c r="P970" s="224"/>
      <c r="Q970" s="224"/>
      <c r="R970" s="224"/>
      <c r="S970" s="224"/>
      <c r="T970" s="225"/>
      <c r="AT970" s="226" t="s">
        <v>177</v>
      </c>
      <c r="AU970" s="226" t="s">
        <v>87</v>
      </c>
      <c r="AV970" s="12" t="s">
        <v>87</v>
      </c>
      <c r="AW970" s="12" t="s">
        <v>41</v>
      </c>
      <c r="AX970" s="12" t="s">
        <v>78</v>
      </c>
      <c r="AY970" s="226" t="s">
        <v>168</v>
      </c>
    </row>
    <row r="971" spans="2:65" s="12" customFormat="1" ht="13.5">
      <c r="B971" s="215"/>
      <c r="C971" s="216"/>
      <c r="D971" s="205" t="s">
        <v>177</v>
      </c>
      <c r="E971" s="227" t="s">
        <v>22</v>
      </c>
      <c r="F971" s="228" t="s">
        <v>1662</v>
      </c>
      <c r="G971" s="216"/>
      <c r="H971" s="229">
        <v>51</v>
      </c>
      <c r="I971" s="221"/>
      <c r="J971" s="216"/>
      <c r="K971" s="216"/>
      <c r="L971" s="222"/>
      <c r="M971" s="223"/>
      <c r="N971" s="224"/>
      <c r="O971" s="224"/>
      <c r="P971" s="224"/>
      <c r="Q971" s="224"/>
      <c r="R971" s="224"/>
      <c r="S971" s="224"/>
      <c r="T971" s="225"/>
      <c r="AT971" s="226" t="s">
        <v>177</v>
      </c>
      <c r="AU971" s="226" t="s">
        <v>87</v>
      </c>
      <c r="AV971" s="12" t="s">
        <v>87</v>
      </c>
      <c r="AW971" s="12" t="s">
        <v>41</v>
      </c>
      <c r="AX971" s="12" t="s">
        <v>78</v>
      </c>
      <c r="AY971" s="226" t="s">
        <v>168</v>
      </c>
    </row>
    <row r="972" spans="2:65" s="12" customFormat="1" ht="13.5">
      <c r="B972" s="215"/>
      <c r="C972" s="216"/>
      <c r="D972" s="205" t="s">
        <v>177</v>
      </c>
      <c r="E972" s="227" t="s">
        <v>22</v>
      </c>
      <c r="F972" s="228" t="s">
        <v>1663</v>
      </c>
      <c r="G972" s="216"/>
      <c r="H972" s="229">
        <v>7.2</v>
      </c>
      <c r="I972" s="221"/>
      <c r="J972" s="216"/>
      <c r="K972" s="216"/>
      <c r="L972" s="222"/>
      <c r="M972" s="223"/>
      <c r="N972" s="224"/>
      <c r="O972" s="224"/>
      <c r="P972" s="224"/>
      <c r="Q972" s="224"/>
      <c r="R972" s="224"/>
      <c r="S972" s="224"/>
      <c r="T972" s="225"/>
      <c r="AT972" s="226" t="s">
        <v>177</v>
      </c>
      <c r="AU972" s="226" t="s">
        <v>87</v>
      </c>
      <c r="AV972" s="12" t="s">
        <v>87</v>
      </c>
      <c r="AW972" s="12" t="s">
        <v>41</v>
      </c>
      <c r="AX972" s="12" t="s">
        <v>78</v>
      </c>
      <c r="AY972" s="226" t="s">
        <v>168</v>
      </c>
    </row>
    <row r="973" spans="2:65" s="12" customFormat="1" ht="13.5">
      <c r="B973" s="215"/>
      <c r="C973" s="216"/>
      <c r="D973" s="217" t="s">
        <v>177</v>
      </c>
      <c r="E973" s="218" t="s">
        <v>22</v>
      </c>
      <c r="F973" s="219" t="s">
        <v>1664</v>
      </c>
      <c r="G973" s="216"/>
      <c r="H973" s="220">
        <v>5.56</v>
      </c>
      <c r="I973" s="221"/>
      <c r="J973" s="216"/>
      <c r="K973" s="216"/>
      <c r="L973" s="222"/>
      <c r="M973" s="223"/>
      <c r="N973" s="224"/>
      <c r="O973" s="224"/>
      <c r="P973" s="224"/>
      <c r="Q973" s="224"/>
      <c r="R973" s="224"/>
      <c r="S973" s="224"/>
      <c r="T973" s="225"/>
      <c r="AT973" s="226" t="s">
        <v>177</v>
      </c>
      <c r="AU973" s="226" t="s">
        <v>87</v>
      </c>
      <c r="AV973" s="12" t="s">
        <v>87</v>
      </c>
      <c r="AW973" s="12" t="s">
        <v>41</v>
      </c>
      <c r="AX973" s="12" t="s">
        <v>78</v>
      </c>
      <c r="AY973" s="226" t="s">
        <v>168</v>
      </c>
    </row>
    <row r="974" spans="2:65" s="1" customFormat="1" ht="31.5" customHeight="1">
      <c r="B974" s="39"/>
      <c r="C974" s="191" t="s">
        <v>1665</v>
      </c>
      <c r="D974" s="191" t="s">
        <v>170</v>
      </c>
      <c r="E974" s="192" t="s">
        <v>1666</v>
      </c>
      <c r="F974" s="193" t="s">
        <v>1667</v>
      </c>
      <c r="G974" s="194" t="s">
        <v>173</v>
      </c>
      <c r="H974" s="195">
        <v>5.4</v>
      </c>
      <c r="I974" s="196"/>
      <c r="J974" s="197">
        <f>ROUND(I974*H974,2)</f>
        <v>0</v>
      </c>
      <c r="K974" s="193" t="s">
        <v>174</v>
      </c>
      <c r="L974" s="59"/>
      <c r="M974" s="198" t="s">
        <v>22</v>
      </c>
      <c r="N974" s="199" t="s">
        <v>49</v>
      </c>
      <c r="O974" s="40"/>
      <c r="P974" s="200">
        <f>O974*H974</f>
        <v>0</v>
      </c>
      <c r="Q974" s="200">
        <v>0</v>
      </c>
      <c r="R974" s="200">
        <f>Q974*H974</f>
        <v>0</v>
      </c>
      <c r="S974" s="200">
        <v>3.7999999999999999E-2</v>
      </c>
      <c r="T974" s="201">
        <f>S974*H974</f>
        <v>0.20520000000000002</v>
      </c>
      <c r="AR974" s="22" t="s">
        <v>175</v>
      </c>
      <c r="AT974" s="22" t="s">
        <v>170</v>
      </c>
      <c r="AU974" s="22" t="s">
        <v>87</v>
      </c>
      <c r="AY974" s="22" t="s">
        <v>168</v>
      </c>
      <c r="BE974" s="202">
        <f>IF(N974="základní",J974,0)</f>
        <v>0</v>
      </c>
      <c r="BF974" s="202">
        <f>IF(N974="snížená",J974,0)</f>
        <v>0</v>
      </c>
      <c r="BG974" s="202">
        <f>IF(N974="zákl. přenesená",J974,0)</f>
        <v>0</v>
      </c>
      <c r="BH974" s="202">
        <f>IF(N974="sníž. přenesená",J974,0)</f>
        <v>0</v>
      </c>
      <c r="BI974" s="202">
        <f>IF(N974="nulová",J974,0)</f>
        <v>0</v>
      </c>
      <c r="BJ974" s="22" t="s">
        <v>24</v>
      </c>
      <c r="BK974" s="202">
        <f>ROUND(I974*H974,2)</f>
        <v>0</v>
      </c>
      <c r="BL974" s="22" t="s">
        <v>175</v>
      </c>
      <c r="BM974" s="22" t="s">
        <v>1668</v>
      </c>
    </row>
    <row r="975" spans="2:65" s="12" customFormat="1" ht="13.5">
      <c r="B975" s="215"/>
      <c r="C975" s="216"/>
      <c r="D975" s="217" t="s">
        <v>177</v>
      </c>
      <c r="E975" s="218" t="s">
        <v>22</v>
      </c>
      <c r="F975" s="219" t="s">
        <v>1669</v>
      </c>
      <c r="G975" s="216"/>
      <c r="H975" s="220">
        <v>5.4</v>
      </c>
      <c r="I975" s="221"/>
      <c r="J975" s="216"/>
      <c r="K975" s="216"/>
      <c r="L975" s="222"/>
      <c r="M975" s="223"/>
      <c r="N975" s="224"/>
      <c r="O975" s="224"/>
      <c r="P975" s="224"/>
      <c r="Q975" s="224"/>
      <c r="R975" s="224"/>
      <c r="S975" s="224"/>
      <c r="T975" s="225"/>
      <c r="AT975" s="226" t="s">
        <v>177</v>
      </c>
      <c r="AU975" s="226" t="s">
        <v>87</v>
      </c>
      <c r="AV975" s="12" t="s">
        <v>87</v>
      </c>
      <c r="AW975" s="12" t="s">
        <v>41</v>
      </c>
      <c r="AX975" s="12" t="s">
        <v>78</v>
      </c>
      <c r="AY975" s="226" t="s">
        <v>168</v>
      </c>
    </row>
    <row r="976" spans="2:65" s="1" customFormat="1" ht="31.5" customHeight="1">
      <c r="B976" s="39"/>
      <c r="C976" s="191" t="s">
        <v>1670</v>
      </c>
      <c r="D976" s="191" t="s">
        <v>170</v>
      </c>
      <c r="E976" s="192" t="s">
        <v>1671</v>
      </c>
      <c r="F976" s="193" t="s">
        <v>1672</v>
      </c>
      <c r="G976" s="194" t="s">
        <v>173</v>
      </c>
      <c r="H976" s="195">
        <v>123.21</v>
      </c>
      <c r="I976" s="196"/>
      <c r="J976" s="197">
        <f>ROUND(I976*H976,2)</f>
        <v>0</v>
      </c>
      <c r="K976" s="193" t="s">
        <v>174</v>
      </c>
      <c r="L976" s="59"/>
      <c r="M976" s="198" t="s">
        <v>22</v>
      </c>
      <c r="N976" s="199" t="s">
        <v>49</v>
      </c>
      <c r="O976" s="40"/>
      <c r="P976" s="200">
        <f>O976*H976</f>
        <v>0</v>
      </c>
      <c r="Q976" s="200">
        <v>0</v>
      </c>
      <c r="R976" s="200">
        <f>Q976*H976</f>
        <v>0</v>
      </c>
      <c r="S976" s="200">
        <v>3.4000000000000002E-2</v>
      </c>
      <c r="T976" s="201">
        <f>S976*H976</f>
        <v>4.1891400000000001</v>
      </c>
      <c r="AR976" s="22" t="s">
        <v>175</v>
      </c>
      <c r="AT976" s="22" t="s">
        <v>170</v>
      </c>
      <c r="AU976" s="22" t="s">
        <v>87</v>
      </c>
      <c r="AY976" s="22" t="s">
        <v>168</v>
      </c>
      <c r="BE976" s="202">
        <f>IF(N976="základní",J976,0)</f>
        <v>0</v>
      </c>
      <c r="BF976" s="202">
        <f>IF(N976="snížená",J976,0)</f>
        <v>0</v>
      </c>
      <c r="BG976" s="202">
        <f>IF(N976="zákl. přenesená",J976,0)</f>
        <v>0</v>
      </c>
      <c r="BH976" s="202">
        <f>IF(N976="sníž. přenesená",J976,0)</f>
        <v>0</v>
      </c>
      <c r="BI976" s="202">
        <f>IF(N976="nulová",J976,0)</f>
        <v>0</v>
      </c>
      <c r="BJ976" s="22" t="s">
        <v>24</v>
      </c>
      <c r="BK976" s="202">
        <f>ROUND(I976*H976,2)</f>
        <v>0</v>
      </c>
      <c r="BL976" s="22" t="s">
        <v>175</v>
      </c>
      <c r="BM976" s="22" t="s">
        <v>1673</v>
      </c>
    </row>
    <row r="977" spans="2:65" s="12" customFormat="1" ht="13.5">
      <c r="B977" s="215"/>
      <c r="C977" s="216"/>
      <c r="D977" s="205" t="s">
        <v>177</v>
      </c>
      <c r="E977" s="227" t="s">
        <v>22</v>
      </c>
      <c r="F977" s="228" t="s">
        <v>1674</v>
      </c>
      <c r="G977" s="216"/>
      <c r="H977" s="229">
        <v>42.75</v>
      </c>
      <c r="I977" s="221"/>
      <c r="J977" s="216"/>
      <c r="K977" s="216"/>
      <c r="L977" s="222"/>
      <c r="M977" s="223"/>
      <c r="N977" s="224"/>
      <c r="O977" s="224"/>
      <c r="P977" s="224"/>
      <c r="Q977" s="224"/>
      <c r="R977" s="224"/>
      <c r="S977" s="224"/>
      <c r="T977" s="225"/>
      <c r="AT977" s="226" t="s">
        <v>177</v>
      </c>
      <c r="AU977" s="226" t="s">
        <v>87</v>
      </c>
      <c r="AV977" s="12" t="s">
        <v>87</v>
      </c>
      <c r="AW977" s="12" t="s">
        <v>41</v>
      </c>
      <c r="AX977" s="12" t="s">
        <v>78</v>
      </c>
      <c r="AY977" s="226" t="s">
        <v>168</v>
      </c>
    </row>
    <row r="978" spans="2:65" s="12" customFormat="1" ht="13.5">
      <c r="B978" s="215"/>
      <c r="C978" s="216"/>
      <c r="D978" s="205" t="s">
        <v>177</v>
      </c>
      <c r="E978" s="227" t="s">
        <v>22</v>
      </c>
      <c r="F978" s="228" t="s">
        <v>1675</v>
      </c>
      <c r="G978" s="216"/>
      <c r="H978" s="229">
        <v>67.5</v>
      </c>
      <c r="I978" s="221"/>
      <c r="J978" s="216"/>
      <c r="K978" s="216"/>
      <c r="L978" s="222"/>
      <c r="M978" s="223"/>
      <c r="N978" s="224"/>
      <c r="O978" s="224"/>
      <c r="P978" s="224"/>
      <c r="Q978" s="224"/>
      <c r="R978" s="224"/>
      <c r="S978" s="224"/>
      <c r="T978" s="225"/>
      <c r="AT978" s="226" t="s">
        <v>177</v>
      </c>
      <c r="AU978" s="226" t="s">
        <v>87</v>
      </c>
      <c r="AV978" s="12" t="s">
        <v>87</v>
      </c>
      <c r="AW978" s="12" t="s">
        <v>41</v>
      </c>
      <c r="AX978" s="12" t="s">
        <v>78</v>
      </c>
      <c r="AY978" s="226" t="s">
        <v>168</v>
      </c>
    </row>
    <row r="979" spans="2:65" s="12" customFormat="1" ht="13.5">
      <c r="B979" s="215"/>
      <c r="C979" s="216"/>
      <c r="D979" s="217" t="s">
        <v>177</v>
      </c>
      <c r="E979" s="218" t="s">
        <v>22</v>
      </c>
      <c r="F979" s="219" t="s">
        <v>990</v>
      </c>
      <c r="G979" s="216"/>
      <c r="H979" s="220">
        <v>12.96</v>
      </c>
      <c r="I979" s="221"/>
      <c r="J979" s="216"/>
      <c r="K979" s="216"/>
      <c r="L979" s="222"/>
      <c r="M979" s="223"/>
      <c r="N979" s="224"/>
      <c r="O979" s="224"/>
      <c r="P979" s="224"/>
      <c r="Q979" s="224"/>
      <c r="R979" s="224"/>
      <c r="S979" s="224"/>
      <c r="T979" s="225"/>
      <c r="AT979" s="226" t="s">
        <v>177</v>
      </c>
      <c r="AU979" s="226" t="s">
        <v>87</v>
      </c>
      <c r="AV979" s="12" t="s">
        <v>87</v>
      </c>
      <c r="AW979" s="12" t="s">
        <v>41</v>
      </c>
      <c r="AX979" s="12" t="s">
        <v>78</v>
      </c>
      <c r="AY979" s="226" t="s">
        <v>168</v>
      </c>
    </row>
    <row r="980" spans="2:65" s="1" customFormat="1" ht="31.5" customHeight="1">
      <c r="B980" s="39"/>
      <c r="C980" s="191" t="s">
        <v>1676</v>
      </c>
      <c r="D980" s="191" t="s">
        <v>170</v>
      </c>
      <c r="E980" s="192" t="s">
        <v>1677</v>
      </c>
      <c r="F980" s="193" t="s">
        <v>1678</v>
      </c>
      <c r="G980" s="194" t="s">
        <v>173</v>
      </c>
      <c r="H980" s="195">
        <v>7.9749999999999996</v>
      </c>
      <c r="I980" s="196"/>
      <c r="J980" s="197">
        <f>ROUND(I980*H980,2)</f>
        <v>0</v>
      </c>
      <c r="K980" s="193" t="s">
        <v>174</v>
      </c>
      <c r="L980" s="59"/>
      <c r="M980" s="198" t="s">
        <v>22</v>
      </c>
      <c r="N980" s="199" t="s">
        <v>49</v>
      </c>
      <c r="O980" s="40"/>
      <c r="P980" s="200">
        <f>O980*H980</f>
        <v>0</v>
      </c>
      <c r="Q980" s="200">
        <v>0</v>
      </c>
      <c r="R980" s="200">
        <f>Q980*H980</f>
        <v>0</v>
      </c>
      <c r="S980" s="200">
        <v>0.06</v>
      </c>
      <c r="T980" s="201">
        <f>S980*H980</f>
        <v>0.47849999999999998</v>
      </c>
      <c r="AR980" s="22" t="s">
        <v>175</v>
      </c>
      <c r="AT980" s="22" t="s">
        <v>170</v>
      </c>
      <c r="AU980" s="22" t="s">
        <v>87</v>
      </c>
      <c r="AY980" s="22" t="s">
        <v>168</v>
      </c>
      <c r="BE980" s="202">
        <f>IF(N980="základní",J980,0)</f>
        <v>0</v>
      </c>
      <c r="BF980" s="202">
        <f>IF(N980="snížená",J980,0)</f>
        <v>0</v>
      </c>
      <c r="BG980" s="202">
        <f>IF(N980="zákl. přenesená",J980,0)</f>
        <v>0</v>
      </c>
      <c r="BH980" s="202">
        <f>IF(N980="sníž. přenesená",J980,0)</f>
        <v>0</v>
      </c>
      <c r="BI980" s="202">
        <f>IF(N980="nulová",J980,0)</f>
        <v>0</v>
      </c>
      <c r="BJ980" s="22" t="s">
        <v>24</v>
      </c>
      <c r="BK980" s="202">
        <f>ROUND(I980*H980,2)</f>
        <v>0</v>
      </c>
      <c r="BL980" s="22" t="s">
        <v>175</v>
      </c>
      <c r="BM980" s="22" t="s">
        <v>1679</v>
      </c>
    </row>
    <row r="981" spans="2:65" s="12" customFormat="1" ht="13.5">
      <c r="B981" s="215"/>
      <c r="C981" s="216"/>
      <c r="D981" s="217" t="s">
        <v>177</v>
      </c>
      <c r="E981" s="218" t="s">
        <v>22</v>
      </c>
      <c r="F981" s="219" t="s">
        <v>1680</v>
      </c>
      <c r="G981" s="216"/>
      <c r="H981" s="220">
        <v>7.9749999999999996</v>
      </c>
      <c r="I981" s="221"/>
      <c r="J981" s="216"/>
      <c r="K981" s="216"/>
      <c r="L981" s="222"/>
      <c r="M981" s="223"/>
      <c r="N981" s="224"/>
      <c r="O981" s="224"/>
      <c r="P981" s="224"/>
      <c r="Q981" s="224"/>
      <c r="R981" s="224"/>
      <c r="S981" s="224"/>
      <c r="T981" s="225"/>
      <c r="AT981" s="226" t="s">
        <v>177</v>
      </c>
      <c r="AU981" s="226" t="s">
        <v>87</v>
      </c>
      <c r="AV981" s="12" t="s">
        <v>87</v>
      </c>
      <c r="AW981" s="12" t="s">
        <v>41</v>
      </c>
      <c r="AX981" s="12" t="s">
        <v>78</v>
      </c>
      <c r="AY981" s="226" t="s">
        <v>168</v>
      </c>
    </row>
    <row r="982" spans="2:65" s="1" customFormat="1" ht="31.5" customHeight="1">
      <c r="B982" s="39"/>
      <c r="C982" s="191" t="s">
        <v>1681</v>
      </c>
      <c r="D982" s="191" t="s">
        <v>170</v>
      </c>
      <c r="E982" s="192" t="s">
        <v>1682</v>
      </c>
      <c r="F982" s="193" t="s">
        <v>1683</v>
      </c>
      <c r="G982" s="194" t="s">
        <v>173</v>
      </c>
      <c r="H982" s="195">
        <v>51.6</v>
      </c>
      <c r="I982" s="196"/>
      <c r="J982" s="197">
        <f>ROUND(I982*H982,2)</f>
        <v>0</v>
      </c>
      <c r="K982" s="193" t="s">
        <v>174</v>
      </c>
      <c r="L982" s="59"/>
      <c r="M982" s="198" t="s">
        <v>22</v>
      </c>
      <c r="N982" s="199" t="s">
        <v>49</v>
      </c>
      <c r="O982" s="40"/>
      <c r="P982" s="200">
        <f>O982*H982</f>
        <v>0</v>
      </c>
      <c r="Q982" s="200">
        <v>0</v>
      </c>
      <c r="R982" s="200">
        <f>Q982*H982</f>
        <v>0</v>
      </c>
      <c r="S982" s="200">
        <v>7.5999999999999998E-2</v>
      </c>
      <c r="T982" s="201">
        <f>S982*H982</f>
        <v>3.9216000000000002</v>
      </c>
      <c r="AR982" s="22" t="s">
        <v>175</v>
      </c>
      <c r="AT982" s="22" t="s">
        <v>170</v>
      </c>
      <c r="AU982" s="22" t="s">
        <v>87</v>
      </c>
      <c r="AY982" s="22" t="s">
        <v>168</v>
      </c>
      <c r="BE982" s="202">
        <f>IF(N982="základní",J982,0)</f>
        <v>0</v>
      </c>
      <c r="BF982" s="202">
        <f>IF(N982="snížená",J982,0)</f>
        <v>0</v>
      </c>
      <c r="BG982" s="202">
        <f>IF(N982="zákl. přenesená",J982,0)</f>
        <v>0</v>
      </c>
      <c r="BH982" s="202">
        <f>IF(N982="sníž. přenesená",J982,0)</f>
        <v>0</v>
      </c>
      <c r="BI982" s="202">
        <f>IF(N982="nulová",J982,0)</f>
        <v>0</v>
      </c>
      <c r="BJ982" s="22" t="s">
        <v>24</v>
      </c>
      <c r="BK982" s="202">
        <f>ROUND(I982*H982,2)</f>
        <v>0</v>
      </c>
      <c r="BL982" s="22" t="s">
        <v>175</v>
      </c>
      <c r="BM982" s="22" t="s">
        <v>1684</v>
      </c>
    </row>
    <row r="983" spans="2:65" s="12" customFormat="1" ht="13.5">
      <c r="B983" s="215"/>
      <c r="C983" s="216"/>
      <c r="D983" s="217" t="s">
        <v>177</v>
      </c>
      <c r="E983" s="218" t="s">
        <v>22</v>
      </c>
      <c r="F983" s="219" t="s">
        <v>1685</v>
      </c>
      <c r="G983" s="216"/>
      <c r="H983" s="220">
        <v>51.6</v>
      </c>
      <c r="I983" s="221"/>
      <c r="J983" s="216"/>
      <c r="K983" s="216"/>
      <c r="L983" s="222"/>
      <c r="M983" s="223"/>
      <c r="N983" s="224"/>
      <c r="O983" s="224"/>
      <c r="P983" s="224"/>
      <c r="Q983" s="224"/>
      <c r="R983" s="224"/>
      <c r="S983" s="224"/>
      <c r="T983" s="225"/>
      <c r="AT983" s="226" t="s">
        <v>177</v>
      </c>
      <c r="AU983" s="226" t="s">
        <v>87</v>
      </c>
      <c r="AV983" s="12" t="s">
        <v>87</v>
      </c>
      <c r="AW983" s="12" t="s">
        <v>41</v>
      </c>
      <c r="AX983" s="12" t="s">
        <v>78</v>
      </c>
      <c r="AY983" s="226" t="s">
        <v>168</v>
      </c>
    </row>
    <row r="984" spans="2:65" s="1" customFormat="1" ht="31.5" customHeight="1">
      <c r="B984" s="39"/>
      <c r="C984" s="191" t="s">
        <v>1686</v>
      </c>
      <c r="D984" s="191" t="s">
        <v>170</v>
      </c>
      <c r="E984" s="192" t="s">
        <v>1687</v>
      </c>
      <c r="F984" s="193" t="s">
        <v>1688</v>
      </c>
      <c r="G984" s="194" t="s">
        <v>173</v>
      </c>
      <c r="H984" s="195">
        <v>8.6999999999999993</v>
      </c>
      <c r="I984" s="196"/>
      <c r="J984" s="197">
        <f>ROUND(I984*H984,2)</f>
        <v>0</v>
      </c>
      <c r="K984" s="193" t="s">
        <v>174</v>
      </c>
      <c r="L984" s="59"/>
      <c r="M984" s="198" t="s">
        <v>22</v>
      </c>
      <c r="N984" s="199" t="s">
        <v>49</v>
      </c>
      <c r="O984" s="40"/>
      <c r="P984" s="200">
        <f>O984*H984</f>
        <v>0</v>
      </c>
      <c r="Q984" s="200">
        <v>0</v>
      </c>
      <c r="R984" s="200">
        <f>Q984*H984</f>
        <v>0</v>
      </c>
      <c r="S984" s="200">
        <v>6.3E-2</v>
      </c>
      <c r="T984" s="201">
        <f>S984*H984</f>
        <v>0.54809999999999992</v>
      </c>
      <c r="AR984" s="22" t="s">
        <v>175</v>
      </c>
      <c r="AT984" s="22" t="s">
        <v>170</v>
      </c>
      <c r="AU984" s="22" t="s">
        <v>87</v>
      </c>
      <c r="AY984" s="22" t="s">
        <v>168</v>
      </c>
      <c r="BE984" s="202">
        <f>IF(N984="základní",J984,0)</f>
        <v>0</v>
      </c>
      <c r="BF984" s="202">
        <f>IF(N984="snížená",J984,0)</f>
        <v>0</v>
      </c>
      <c r="BG984" s="202">
        <f>IF(N984="zákl. přenesená",J984,0)</f>
        <v>0</v>
      </c>
      <c r="BH984" s="202">
        <f>IF(N984="sníž. přenesená",J984,0)</f>
        <v>0</v>
      </c>
      <c r="BI984" s="202">
        <f>IF(N984="nulová",J984,0)</f>
        <v>0</v>
      </c>
      <c r="BJ984" s="22" t="s">
        <v>24</v>
      </c>
      <c r="BK984" s="202">
        <f>ROUND(I984*H984,2)</f>
        <v>0</v>
      </c>
      <c r="BL984" s="22" t="s">
        <v>175</v>
      </c>
      <c r="BM984" s="22" t="s">
        <v>1689</v>
      </c>
    </row>
    <row r="985" spans="2:65" s="12" customFormat="1" ht="13.5">
      <c r="B985" s="215"/>
      <c r="C985" s="216"/>
      <c r="D985" s="217" t="s">
        <v>177</v>
      </c>
      <c r="E985" s="218" t="s">
        <v>22</v>
      </c>
      <c r="F985" s="219" t="s">
        <v>1690</v>
      </c>
      <c r="G985" s="216"/>
      <c r="H985" s="220">
        <v>8.6999999999999993</v>
      </c>
      <c r="I985" s="221"/>
      <c r="J985" s="216"/>
      <c r="K985" s="216"/>
      <c r="L985" s="222"/>
      <c r="M985" s="223"/>
      <c r="N985" s="224"/>
      <c r="O985" s="224"/>
      <c r="P985" s="224"/>
      <c r="Q985" s="224"/>
      <c r="R985" s="224"/>
      <c r="S985" s="224"/>
      <c r="T985" s="225"/>
      <c r="AT985" s="226" t="s">
        <v>177</v>
      </c>
      <c r="AU985" s="226" t="s">
        <v>87</v>
      </c>
      <c r="AV985" s="12" t="s">
        <v>87</v>
      </c>
      <c r="AW985" s="12" t="s">
        <v>41</v>
      </c>
      <c r="AX985" s="12" t="s">
        <v>78</v>
      </c>
      <c r="AY985" s="226" t="s">
        <v>168</v>
      </c>
    </row>
    <row r="986" spans="2:65" s="1" customFormat="1" ht="31.5" customHeight="1">
      <c r="B986" s="39"/>
      <c r="C986" s="191" t="s">
        <v>1691</v>
      </c>
      <c r="D986" s="191" t="s">
        <v>170</v>
      </c>
      <c r="E986" s="192" t="s">
        <v>1692</v>
      </c>
      <c r="F986" s="193" t="s">
        <v>1693</v>
      </c>
      <c r="G986" s="194" t="s">
        <v>186</v>
      </c>
      <c r="H986" s="195">
        <v>0.94099999999999995</v>
      </c>
      <c r="I986" s="196"/>
      <c r="J986" s="197">
        <f>ROUND(I986*H986,2)</f>
        <v>0</v>
      </c>
      <c r="K986" s="193" t="s">
        <v>174</v>
      </c>
      <c r="L986" s="59"/>
      <c r="M986" s="198" t="s">
        <v>22</v>
      </c>
      <c r="N986" s="199" t="s">
        <v>49</v>
      </c>
      <c r="O986" s="40"/>
      <c r="P986" s="200">
        <f>O986*H986</f>
        <v>0</v>
      </c>
      <c r="Q986" s="200">
        <v>0</v>
      </c>
      <c r="R986" s="200">
        <f>Q986*H986</f>
        <v>0</v>
      </c>
      <c r="S986" s="200">
        <v>1.95</v>
      </c>
      <c r="T986" s="201">
        <f>S986*H986</f>
        <v>1.8349499999999999</v>
      </c>
      <c r="AR986" s="22" t="s">
        <v>175</v>
      </c>
      <c r="AT986" s="22" t="s">
        <v>170</v>
      </c>
      <c r="AU986" s="22" t="s">
        <v>87</v>
      </c>
      <c r="AY986" s="22" t="s">
        <v>168</v>
      </c>
      <c r="BE986" s="202">
        <f>IF(N986="základní",J986,0)</f>
        <v>0</v>
      </c>
      <c r="BF986" s="202">
        <f>IF(N986="snížená",J986,0)</f>
        <v>0</v>
      </c>
      <c r="BG986" s="202">
        <f>IF(N986="zákl. přenesená",J986,0)</f>
        <v>0</v>
      </c>
      <c r="BH986" s="202">
        <f>IF(N986="sníž. přenesená",J986,0)</f>
        <v>0</v>
      </c>
      <c r="BI986" s="202">
        <f>IF(N986="nulová",J986,0)</f>
        <v>0</v>
      </c>
      <c r="BJ986" s="22" t="s">
        <v>24</v>
      </c>
      <c r="BK986" s="202">
        <f>ROUND(I986*H986,2)</f>
        <v>0</v>
      </c>
      <c r="BL986" s="22" t="s">
        <v>175</v>
      </c>
      <c r="BM986" s="22" t="s">
        <v>1694</v>
      </c>
    </row>
    <row r="987" spans="2:65" s="12" customFormat="1" ht="13.5">
      <c r="B987" s="215"/>
      <c r="C987" s="216"/>
      <c r="D987" s="205" t="s">
        <v>177</v>
      </c>
      <c r="E987" s="227" t="s">
        <v>22</v>
      </c>
      <c r="F987" s="228" t="s">
        <v>1695</v>
      </c>
      <c r="G987" s="216"/>
      <c r="H987" s="229">
        <v>0.192</v>
      </c>
      <c r="I987" s="221"/>
      <c r="J987" s="216"/>
      <c r="K987" s="216"/>
      <c r="L987" s="222"/>
      <c r="M987" s="223"/>
      <c r="N987" s="224"/>
      <c r="O987" s="224"/>
      <c r="P987" s="224"/>
      <c r="Q987" s="224"/>
      <c r="R987" s="224"/>
      <c r="S987" s="224"/>
      <c r="T987" s="225"/>
      <c r="AT987" s="226" t="s">
        <v>177</v>
      </c>
      <c r="AU987" s="226" t="s">
        <v>87</v>
      </c>
      <c r="AV987" s="12" t="s">
        <v>87</v>
      </c>
      <c r="AW987" s="12" t="s">
        <v>41</v>
      </c>
      <c r="AX987" s="12" t="s">
        <v>78</v>
      </c>
      <c r="AY987" s="226" t="s">
        <v>168</v>
      </c>
    </row>
    <row r="988" spans="2:65" s="12" customFormat="1" ht="13.5">
      <c r="B988" s="215"/>
      <c r="C988" s="216"/>
      <c r="D988" s="217" t="s">
        <v>177</v>
      </c>
      <c r="E988" s="218" t="s">
        <v>22</v>
      </c>
      <c r="F988" s="219" t="s">
        <v>1696</v>
      </c>
      <c r="G988" s="216"/>
      <c r="H988" s="220">
        <v>0.749</v>
      </c>
      <c r="I988" s="221"/>
      <c r="J988" s="216"/>
      <c r="K988" s="216"/>
      <c r="L988" s="222"/>
      <c r="M988" s="223"/>
      <c r="N988" s="224"/>
      <c r="O988" s="224"/>
      <c r="P988" s="224"/>
      <c r="Q988" s="224"/>
      <c r="R988" s="224"/>
      <c r="S988" s="224"/>
      <c r="T988" s="225"/>
      <c r="AT988" s="226" t="s">
        <v>177</v>
      </c>
      <c r="AU988" s="226" t="s">
        <v>87</v>
      </c>
      <c r="AV988" s="12" t="s">
        <v>87</v>
      </c>
      <c r="AW988" s="12" t="s">
        <v>41</v>
      </c>
      <c r="AX988" s="12" t="s">
        <v>78</v>
      </c>
      <c r="AY988" s="226" t="s">
        <v>168</v>
      </c>
    </row>
    <row r="989" spans="2:65" s="1" customFormat="1" ht="31.5" customHeight="1">
      <c r="B989" s="39"/>
      <c r="C989" s="191" t="s">
        <v>1697</v>
      </c>
      <c r="D989" s="191" t="s">
        <v>170</v>
      </c>
      <c r="E989" s="192" t="s">
        <v>1698</v>
      </c>
      <c r="F989" s="193" t="s">
        <v>1699</v>
      </c>
      <c r="G989" s="194" t="s">
        <v>186</v>
      </c>
      <c r="H989" s="195">
        <v>2.3809999999999998</v>
      </c>
      <c r="I989" s="196"/>
      <c r="J989" s="197">
        <f>ROUND(I989*H989,2)</f>
        <v>0</v>
      </c>
      <c r="K989" s="193" t="s">
        <v>174</v>
      </c>
      <c r="L989" s="59"/>
      <c r="M989" s="198" t="s">
        <v>22</v>
      </c>
      <c r="N989" s="199" t="s">
        <v>49</v>
      </c>
      <c r="O989" s="40"/>
      <c r="P989" s="200">
        <f>O989*H989</f>
        <v>0</v>
      </c>
      <c r="Q989" s="200">
        <v>0</v>
      </c>
      <c r="R989" s="200">
        <f>Q989*H989</f>
        <v>0</v>
      </c>
      <c r="S989" s="200">
        <v>1.95</v>
      </c>
      <c r="T989" s="201">
        <f>S989*H989</f>
        <v>4.6429499999999999</v>
      </c>
      <c r="AR989" s="22" t="s">
        <v>175</v>
      </c>
      <c r="AT989" s="22" t="s">
        <v>170</v>
      </c>
      <c r="AU989" s="22" t="s">
        <v>87</v>
      </c>
      <c r="AY989" s="22" t="s">
        <v>168</v>
      </c>
      <c r="BE989" s="202">
        <f>IF(N989="základní",J989,0)</f>
        <v>0</v>
      </c>
      <c r="BF989" s="202">
        <f>IF(N989="snížená",J989,0)</f>
        <v>0</v>
      </c>
      <c r="BG989" s="202">
        <f>IF(N989="zákl. přenesená",J989,0)</f>
        <v>0</v>
      </c>
      <c r="BH989" s="202">
        <f>IF(N989="sníž. přenesená",J989,0)</f>
        <v>0</v>
      </c>
      <c r="BI989" s="202">
        <f>IF(N989="nulová",J989,0)</f>
        <v>0</v>
      </c>
      <c r="BJ989" s="22" t="s">
        <v>24</v>
      </c>
      <c r="BK989" s="202">
        <f>ROUND(I989*H989,2)</f>
        <v>0</v>
      </c>
      <c r="BL989" s="22" t="s">
        <v>175</v>
      </c>
      <c r="BM989" s="22" t="s">
        <v>1700</v>
      </c>
    </row>
    <row r="990" spans="2:65" s="12" customFormat="1" ht="13.5">
      <c r="B990" s="215"/>
      <c r="C990" s="216"/>
      <c r="D990" s="217" t="s">
        <v>177</v>
      </c>
      <c r="E990" s="218" t="s">
        <v>22</v>
      </c>
      <c r="F990" s="219" t="s">
        <v>1701</v>
      </c>
      <c r="G990" s="216"/>
      <c r="H990" s="220">
        <v>2.3809999999999998</v>
      </c>
      <c r="I990" s="221"/>
      <c r="J990" s="216"/>
      <c r="K990" s="216"/>
      <c r="L990" s="222"/>
      <c r="M990" s="223"/>
      <c r="N990" s="224"/>
      <c r="O990" s="224"/>
      <c r="P990" s="224"/>
      <c r="Q990" s="224"/>
      <c r="R990" s="224"/>
      <c r="S990" s="224"/>
      <c r="T990" s="225"/>
      <c r="AT990" s="226" t="s">
        <v>177</v>
      </c>
      <c r="AU990" s="226" t="s">
        <v>87</v>
      </c>
      <c r="AV990" s="12" t="s">
        <v>87</v>
      </c>
      <c r="AW990" s="12" t="s">
        <v>41</v>
      </c>
      <c r="AX990" s="12" t="s">
        <v>78</v>
      </c>
      <c r="AY990" s="226" t="s">
        <v>168</v>
      </c>
    </row>
    <row r="991" spans="2:65" s="1" customFormat="1" ht="31.5" customHeight="1">
      <c r="B991" s="39"/>
      <c r="C991" s="191" t="s">
        <v>1702</v>
      </c>
      <c r="D991" s="191" t="s">
        <v>170</v>
      </c>
      <c r="E991" s="192" t="s">
        <v>1703</v>
      </c>
      <c r="F991" s="193" t="s">
        <v>1704</v>
      </c>
      <c r="G991" s="194" t="s">
        <v>276</v>
      </c>
      <c r="H991" s="195">
        <v>20</v>
      </c>
      <c r="I991" s="196"/>
      <c r="J991" s="197">
        <f>ROUND(I991*H991,2)</f>
        <v>0</v>
      </c>
      <c r="K991" s="193" t="s">
        <v>174</v>
      </c>
      <c r="L991" s="59"/>
      <c r="M991" s="198" t="s">
        <v>22</v>
      </c>
      <c r="N991" s="199" t="s">
        <v>49</v>
      </c>
      <c r="O991" s="40"/>
      <c r="P991" s="200">
        <f>O991*H991</f>
        <v>0</v>
      </c>
      <c r="Q991" s="200">
        <v>0</v>
      </c>
      <c r="R991" s="200">
        <f>Q991*H991</f>
        <v>0</v>
      </c>
      <c r="S991" s="200">
        <v>6.2E-2</v>
      </c>
      <c r="T991" s="201">
        <f>S991*H991</f>
        <v>1.24</v>
      </c>
      <c r="AR991" s="22" t="s">
        <v>175</v>
      </c>
      <c r="AT991" s="22" t="s">
        <v>170</v>
      </c>
      <c r="AU991" s="22" t="s">
        <v>87</v>
      </c>
      <c r="AY991" s="22" t="s">
        <v>168</v>
      </c>
      <c r="BE991" s="202">
        <f>IF(N991="základní",J991,0)</f>
        <v>0</v>
      </c>
      <c r="BF991" s="202">
        <f>IF(N991="snížená",J991,0)</f>
        <v>0</v>
      </c>
      <c r="BG991" s="202">
        <f>IF(N991="zákl. přenesená",J991,0)</f>
        <v>0</v>
      </c>
      <c r="BH991" s="202">
        <f>IF(N991="sníž. přenesená",J991,0)</f>
        <v>0</v>
      </c>
      <c r="BI991" s="202">
        <f>IF(N991="nulová",J991,0)</f>
        <v>0</v>
      </c>
      <c r="BJ991" s="22" t="s">
        <v>24</v>
      </c>
      <c r="BK991" s="202">
        <f>ROUND(I991*H991,2)</f>
        <v>0</v>
      </c>
      <c r="BL991" s="22" t="s">
        <v>175</v>
      </c>
      <c r="BM991" s="22" t="s">
        <v>1705</v>
      </c>
    </row>
    <row r="992" spans="2:65" s="1" customFormat="1" ht="31.5" customHeight="1">
      <c r="B992" s="39"/>
      <c r="C992" s="191" t="s">
        <v>1706</v>
      </c>
      <c r="D992" s="191" t="s">
        <v>170</v>
      </c>
      <c r="E992" s="192" t="s">
        <v>1707</v>
      </c>
      <c r="F992" s="193" t="s">
        <v>1708</v>
      </c>
      <c r="G992" s="194" t="s">
        <v>433</v>
      </c>
      <c r="H992" s="195">
        <v>13.02</v>
      </c>
      <c r="I992" s="196"/>
      <c r="J992" s="197">
        <f>ROUND(I992*H992,2)</f>
        <v>0</v>
      </c>
      <c r="K992" s="193" t="s">
        <v>174</v>
      </c>
      <c r="L992" s="59"/>
      <c r="M992" s="198" t="s">
        <v>22</v>
      </c>
      <c r="N992" s="199" t="s">
        <v>49</v>
      </c>
      <c r="O992" s="40"/>
      <c r="P992" s="200">
        <f>O992*H992</f>
        <v>0</v>
      </c>
      <c r="Q992" s="200">
        <v>0</v>
      </c>
      <c r="R992" s="200">
        <f>Q992*H992</f>
        <v>0</v>
      </c>
      <c r="S992" s="200">
        <v>7.0000000000000001E-3</v>
      </c>
      <c r="T992" s="201">
        <f>S992*H992</f>
        <v>9.1139999999999999E-2</v>
      </c>
      <c r="AR992" s="22" t="s">
        <v>175</v>
      </c>
      <c r="AT992" s="22" t="s">
        <v>170</v>
      </c>
      <c r="AU992" s="22" t="s">
        <v>87</v>
      </c>
      <c r="AY992" s="22" t="s">
        <v>168</v>
      </c>
      <c r="BE992" s="202">
        <f>IF(N992="základní",J992,0)</f>
        <v>0</v>
      </c>
      <c r="BF992" s="202">
        <f>IF(N992="snížená",J992,0)</f>
        <v>0</v>
      </c>
      <c r="BG992" s="202">
        <f>IF(N992="zákl. přenesená",J992,0)</f>
        <v>0</v>
      </c>
      <c r="BH992" s="202">
        <f>IF(N992="sníž. přenesená",J992,0)</f>
        <v>0</v>
      </c>
      <c r="BI992" s="202">
        <f>IF(N992="nulová",J992,0)</f>
        <v>0</v>
      </c>
      <c r="BJ992" s="22" t="s">
        <v>24</v>
      </c>
      <c r="BK992" s="202">
        <f>ROUND(I992*H992,2)</f>
        <v>0</v>
      </c>
      <c r="BL992" s="22" t="s">
        <v>175</v>
      </c>
      <c r="BM992" s="22" t="s">
        <v>1709</v>
      </c>
    </row>
    <row r="993" spans="2:65" s="12" customFormat="1" ht="13.5">
      <c r="B993" s="215"/>
      <c r="C993" s="216"/>
      <c r="D993" s="217" t="s">
        <v>177</v>
      </c>
      <c r="E993" s="218" t="s">
        <v>22</v>
      </c>
      <c r="F993" s="219" t="s">
        <v>1710</v>
      </c>
      <c r="G993" s="216"/>
      <c r="H993" s="220">
        <v>13.02</v>
      </c>
      <c r="I993" s="221"/>
      <c r="J993" s="216"/>
      <c r="K993" s="216"/>
      <c r="L993" s="222"/>
      <c r="M993" s="223"/>
      <c r="N993" s="224"/>
      <c r="O993" s="224"/>
      <c r="P993" s="224"/>
      <c r="Q993" s="224"/>
      <c r="R993" s="224"/>
      <c r="S993" s="224"/>
      <c r="T993" s="225"/>
      <c r="AT993" s="226" t="s">
        <v>177</v>
      </c>
      <c r="AU993" s="226" t="s">
        <v>87</v>
      </c>
      <c r="AV993" s="12" t="s">
        <v>87</v>
      </c>
      <c r="AW993" s="12" t="s">
        <v>41</v>
      </c>
      <c r="AX993" s="12" t="s">
        <v>78</v>
      </c>
      <c r="AY993" s="226" t="s">
        <v>168</v>
      </c>
    </row>
    <row r="994" spans="2:65" s="1" customFormat="1" ht="31.5" customHeight="1">
      <c r="B994" s="39"/>
      <c r="C994" s="191" t="s">
        <v>1711</v>
      </c>
      <c r="D994" s="191" t="s">
        <v>170</v>
      </c>
      <c r="E994" s="192" t="s">
        <v>1712</v>
      </c>
      <c r="F994" s="193" t="s">
        <v>1713</v>
      </c>
      <c r="G994" s="194" t="s">
        <v>433</v>
      </c>
      <c r="H994" s="195">
        <v>99.18</v>
      </c>
      <c r="I994" s="196"/>
      <c r="J994" s="197">
        <f>ROUND(I994*H994,2)</f>
        <v>0</v>
      </c>
      <c r="K994" s="193" t="s">
        <v>174</v>
      </c>
      <c r="L994" s="59"/>
      <c r="M994" s="198" t="s">
        <v>22</v>
      </c>
      <c r="N994" s="199" t="s">
        <v>49</v>
      </c>
      <c r="O994" s="40"/>
      <c r="P994" s="200">
        <f>O994*H994</f>
        <v>0</v>
      </c>
      <c r="Q994" s="200">
        <v>0</v>
      </c>
      <c r="R994" s="200">
        <f>Q994*H994</f>
        <v>0</v>
      </c>
      <c r="S994" s="200">
        <v>8.9999999999999993E-3</v>
      </c>
      <c r="T994" s="201">
        <f>S994*H994</f>
        <v>0.89261999999999997</v>
      </c>
      <c r="AR994" s="22" t="s">
        <v>175</v>
      </c>
      <c r="AT994" s="22" t="s">
        <v>170</v>
      </c>
      <c r="AU994" s="22" t="s">
        <v>87</v>
      </c>
      <c r="AY994" s="22" t="s">
        <v>168</v>
      </c>
      <c r="BE994" s="202">
        <f>IF(N994="základní",J994,0)</f>
        <v>0</v>
      </c>
      <c r="BF994" s="202">
        <f>IF(N994="snížená",J994,0)</f>
        <v>0</v>
      </c>
      <c r="BG994" s="202">
        <f>IF(N994="zákl. přenesená",J994,0)</f>
        <v>0</v>
      </c>
      <c r="BH994" s="202">
        <f>IF(N994="sníž. přenesená",J994,0)</f>
        <v>0</v>
      </c>
      <c r="BI994" s="202">
        <f>IF(N994="nulová",J994,0)</f>
        <v>0</v>
      </c>
      <c r="BJ994" s="22" t="s">
        <v>24</v>
      </c>
      <c r="BK994" s="202">
        <f>ROUND(I994*H994,2)</f>
        <v>0</v>
      </c>
      <c r="BL994" s="22" t="s">
        <v>175</v>
      </c>
      <c r="BM994" s="22" t="s">
        <v>1714</v>
      </c>
    </row>
    <row r="995" spans="2:65" s="12" customFormat="1" ht="13.5">
      <c r="B995" s="215"/>
      <c r="C995" s="216"/>
      <c r="D995" s="217" t="s">
        <v>177</v>
      </c>
      <c r="E995" s="218" t="s">
        <v>22</v>
      </c>
      <c r="F995" s="219" t="s">
        <v>1715</v>
      </c>
      <c r="G995" s="216"/>
      <c r="H995" s="220">
        <v>99.18</v>
      </c>
      <c r="I995" s="221"/>
      <c r="J995" s="216"/>
      <c r="K995" s="216"/>
      <c r="L995" s="222"/>
      <c r="M995" s="223"/>
      <c r="N995" s="224"/>
      <c r="O995" s="224"/>
      <c r="P995" s="224"/>
      <c r="Q995" s="224"/>
      <c r="R995" s="224"/>
      <c r="S995" s="224"/>
      <c r="T995" s="225"/>
      <c r="AT995" s="226" t="s">
        <v>177</v>
      </c>
      <c r="AU995" s="226" t="s">
        <v>87</v>
      </c>
      <c r="AV995" s="12" t="s">
        <v>87</v>
      </c>
      <c r="AW995" s="12" t="s">
        <v>41</v>
      </c>
      <c r="AX995" s="12" t="s">
        <v>78</v>
      </c>
      <c r="AY995" s="226" t="s">
        <v>168</v>
      </c>
    </row>
    <row r="996" spans="2:65" s="1" customFormat="1" ht="31.5" customHeight="1">
      <c r="B996" s="39"/>
      <c r="C996" s="191" t="s">
        <v>1716</v>
      </c>
      <c r="D996" s="191" t="s">
        <v>170</v>
      </c>
      <c r="E996" s="192" t="s">
        <v>1717</v>
      </c>
      <c r="F996" s="193" t="s">
        <v>1718</v>
      </c>
      <c r="G996" s="194" t="s">
        <v>433</v>
      </c>
      <c r="H996" s="195">
        <v>9.75</v>
      </c>
      <c r="I996" s="196"/>
      <c r="J996" s="197">
        <f>ROUND(I996*H996,2)</f>
        <v>0</v>
      </c>
      <c r="K996" s="193" t="s">
        <v>174</v>
      </c>
      <c r="L996" s="59"/>
      <c r="M996" s="198" t="s">
        <v>22</v>
      </c>
      <c r="N996" s="199" t="s">
        <v>49</v>
      </c>
      <c r="O996" s="40"/>
      <c r="P996" s="200">
        <f>O996*H996</f>
        <v>0</v>
      </c>
      <c r="Q996" s="200">
        <v>0</v>
      </c>
      <c r="R996" s="200">
        <f>Q996*H996</f>
        <v>0</v>
      </c>
      <c r="S996" s="200">
        <v>1.4999999999999999E-2</v>
      </c>
      <c r="T996" s="201">
        <f>S996*H996</f>
        <v>0.14624999999999999</v>
      </c>
      <c r="AR996" s="22" t="s">
        <v>175</v>
      </c>
      <c r="AT996" s="22" t="s">
        <v>170</v>
      </c>
      <c r="AU996" s="22" t="s">
        <v>87</v>
      </c>
      <c r="AY996" s="22" t="s">
        <v>168</v>
      </c>
      <c r="BE996" s="202">
        <f>IF(N996="základní",J996,0)</f>
        <v>0</v>
      </c>
      <c r="BF996" s="202">
        <f>IF(N996="snížená",J996,0)</f>
        <v>0</v>
      </c>
      <c r="BG996" s="202">
        <f>IF(N996="zákl. přenesená",J996,0)</f>
        <v>0</v>
      </c>
      <c r="BH996" s="202">
        <f>IF(N996="sníž. přenesená",J996,0)</f>
        <v>0</v>
      </c>
      <c r="BI996" s="202">
        <f>IF(N996="nulová",J996,0)</f>
        <v>0</v>
      </c>
      <c r="BJ996" s="22" t="s">
        <v>24</v>
      </c>
      <c r="BK996" s="202">
        <f>ROUND(I996*H996,2)</f>
        <v>0</v>
      </c>
      <c r="BL996" s="22" t="s">
        <v>175</v>
      </c>
      <c r="BM996" s="22" t="s">
        <v>1719</v>
      </c>
    </row>
    <row r="997" spans="2:65" s="12" customFormat="1" ht="13.5">
      <c r="B997" s="215"/>
      <c r="C997" s="216"/>
      <c r="D997" s="217" t="s">
        <v>177</v>
      </c>
      <c r="E997" s="218" t="s">
        <v>22</v>
      </c>
      <c r="F997" s="219" t="s">
        <v>1720</v>
      </c>
      <c r="G997" s="216"/>
      <c r="H997" s="220">
        <v>9.75</v>
      </c>
      <c r="I997" s="221"/>
      <c r="J997" s="216"/>
      <c r="K997" s="216"/>
      <c r="L997" s="222"/>
      <c r="M997" s="223"/>
      <c r="N997" s="224"/>
      <c r="O997" s="224"/>
      <c r="P997" s="224"/>
      <c r="Q997" s="224"/>
      <c r="R997" s="224"/>
      <c r="S997" s="224"/>
      <c r="T997" s="225"/>
      <c r="AT997" s="226" t="s">
        <v>177</v>
      </c>
      <c r="AU997" s="226" t="s">
        <v>87</v>
      </c>
      <c r="AV997" s="12" t="s">
        <v>87</v>
      </c>
      <c r="AW997" s="12" t="s">
        <v>41</v>
      </c>
      <c r="AX997" s="12" t="s">
        <v>78</v>
      </c>
      <c r="AY997" s="226" t="s">
        <v>168</v>
      </c>
    </row>
    <row r="998" spans="2:65" s="1" customFormat="1" ht="31.5" customHeight="1">
      <c r="B998" s="39"/>
      <c r="C998" s="191" t="s">
        <v>1721</v>
      </c>
      <c r="D998" s="191" t="s">
        <v>170</v>
      </c>
      <c r="E998" s="192" t="s">
        <v>1722</v>
      </c>
      <c r="F998" s="193" t="s">
        <v>1723</v>
      </c>
      <c r="G998" s="194" t="s">
        <v>433</v>
      </c>
      <c r="H998" s="195">
        <v>50</v>
      </c>
      <c r="I998" s="196"/>
      <c r="J998" s="197">
        <f>ROUND(I998*H998,2)</f>
        <v>0</v>
      </c>
      <c r="K998" s="193" t="s">
        <v>174</v>
      </c>
      <c r="L998" s="59"/>
      <c r="M998" s="198" t="s">
        <v>22</v>
      </c>
      <c r="N998" s="199" t="s">
        <v>49</v>
      </c>
      <c r="O998" s="40"/>
      <c r="P998" s="200">
        <f>O998*H998</f>
        <v>0</v>
      </c>
      <c r="Q998" s="200">
        <v>0</v>
      </c>
      <c r="R998" s="200">
        <f>Q998*H998</f>
        <v>0</v>
      </c>
      <c r="S998" s="200">
        <v>2.7E-2</v>
      </c>
      <c r="T998" s="201">
        <f>S998*H998</f>
        <v>1.35</v>
      </c>
      <c r="AR998" s="22" t="s">
        <v>175</v>
      </c>
      <c r="AT998" s="22" t="s">
        <v>170</v>
      </c>
      <c r="AU998" s="22" t="s">
        <v>87</v>
      </c>
      <c r="AY998" s="22" t="s">
        <v>168</v>
      </c>
      <c r="BE998" s="202">
        <f>IF(N998="základní",J998,0)</f>
        <v>0</v>
      </c>
      <c r="BF998" s="202">
        <f>IF(N998="snížená",J998,0)</f>
        <v>0</v>
      </c>
      <c r="BG998" s="202">
        <f>IF(N998="zákl. přenesená",J998,0)</f>
        <v>0</v>
      </c>
      <c r="BH998" s="202">
        <f>IF(N998="sníž. přenesená",J998,0)</f>
        <v>0</v>
      </c>
      <c r="BI998" s="202">
        <f>IF(N998="nulová",J998,0)</f>
        <v>0</v>
      </c>
      <c r="BJ998" s="22" t="s">
        <v>24</v>
      </c>
      <c r="BK998" s="202">
        <f>ROUND(I998*H998,2)</f>
        <v>0</v>
      </c>
      <c r="BL998" s="22" t="s">
        <v>175</v>
      </c>
      <c r="BM998" s="22" t="s">
        <v>1724</v>
      </c>
    </row>
    <row r="999" spans="2:65" s="1" customFormat="1" ht="31.5" customHeight="1">
      <c r="B999" s="39"/>
      <c r="C999" s="191" t="s">
        <v>1725</v>
      </c>
      <c r="D999" s="191" t="s">
        <v>170</v>
      </c>
      <c r="E999" s="192" t="s">
        <v>1726</v>
      </c>
      <c r="F999" s="193" t="s">
        <v>1727</v>
      </c>
      <c r="G999" s="194" t="s">
        <v>433</v>
      </c>
      <c r="H999" s="195">
        <v>82.8</v>
      </c>
      <c r="I999" s="196"/>
      <c r="J999" s="197">
        <f>ROUND(I999*H999,2)</f>
        <v>0</v>
      </c>
      <c r="K999" s="193" t="s">
        <v>174</v>
      </c>
      <c r="L999" s="59"/>
      <c r="M999" s="198" t="s">
        <v>22</v>
      </c>
      <c r="N999" s="199" t="s">
        <v>49</v>
      </c>
      <c r="O999" s="40"/>
      <c r="P999" s="200">
        <f>O999*H999</f>
        <v>0</v>
      </c>
      <c r="Q999" s="200">
        <v>0</v>
      </c>
      <c r="R999" s="200">
        <f>Q999*H999</f>
        <v>0</v>
      </c>
      <c r="S999" s="200">
        <v>2.7E-2</v>
      </c>
      <c r="T999" s="201">
        <f>S999*H999</f>
        <v>2.2355999999999998</v>
      </c>
      <c r="AR999" s="22" t="s">
        <v>175</v>
      </c>
      <c r="AT999" s="22" t="s">
        <v>170</v>
      </c>
      <c r="AU999" s="22" t="s">
        <v>87</v>
      </c>
      <c r="AY999" s="22" t="s">
        <v>168</v>
      </c>
      <c r="BE999" s="202">
        <f>IF(N999="základní",J999,0)</f>
        <v>0</v>
      </c>
      <c r="BF999" s="202">
        <f>IF(N999="snížená",J999,0)</f>
        <v>0</v>
      </c>
      <c r="BG999" s="202">
        <f>IF(N999="zákl. přenesená",J999,0)</f>
        <v>0</v>
      </c>
      <c r="BH999" s="202">
        <f>IF(N999="sníž. přenesená",J999,0)</f>
        <v>0</v>
      </c>
      <c r="BI999" s="202">
        <f>IF(N999="nulová",J999,0)</f>
        <v>0</v>
      </c>
      <c r="BJ999" s="22" t="s">
        <v>24</v>
      </c>
      <c r="BK999" s="202">
        <f>ROUND(I999*H999,2)</f>
        <v>0</v>
      </c>
      <c r="BL999" s="22" t="s">
        <v>175</v>
      </c>
      <c r="BM999" s="22" t="s">
        <v>1728</v>
      </c>
    </row>
    <row r="1000" spans="2:65" s="12" customFormat="1" ht="13.5">
      <c r="B1000" s="215"/>
      <c r="C1000" s="216"/>
      <c r="D1000" s="205" t="s">
        <v>177</v>
      </c>
      <c r="E1000" s="227" t="s">
        <v>22</v>
      </c>
      <c r="F1000" s="228" t="s">
        <v>1729</v>
      </c>
      <c r="G1000" s="216"/>
      <c r="H1000" s="229">
        <v>40.799999999999997</v>
      </c>
      <c r="I1000" s="221"/>
      <c r="J1000" s="216"/>
      <c r="K1000" s="216"/>
      <c r="L1000" s="222"/>
      <c r="M1000" s="223"/>
      <c r="N1000" s="224"/>
      <c r="O1000" s="224"/>
      <c r="P1000" s="224"/>
      <c r="Q1000" s="224"/>
      <c r="R1000" s="224"/>
      <c r="S1000" s="224"/>
      <c r="T1000" s="225"/>
      <c r="AT1000" s="226" t="s">
        <v>177</v>
      </c>
      <c r="AU1000" s="226" t="s">
        <v>87</v>
      </c>
      <c r="AV1000" s="12" t="s">
        <v>87</v>
      </c>
      <c r="AW1000" s="12" t="s">
        <v>41</v>
      </c>
      <c r="AX1000" s="12" t="s">
        <v>78</v>
      </c>
      <c r="AY1000" s="226" t="s">
        <v>168</v>
      </c>
    </row>
    <row r="1001" spans="2:65" s="12" customFormat="1" ht="13.5">
      <c r="B1001" s="215"/>
      <c r="C1001" s="216"/>
      <c r="D1001" s="217" t="s">
        <v>177</v>
      </c>
      <c r="E1001" s="218" t="s">
        <v>22</v>
      </c>
      <c r="F1001" s="219" t="s">
        <v>1730</v>
      </c>
      <c r="G1001" s="216"/>
      <c r="H1001" s="220">
        <v>42</v>
      </c>
      <c r="I1001" s="221"/>
      <c r="J1001" s="216"/>
      <c r="K1001" s="216"/>
      <c r="L1001" s="222"/>
      <c r="M1001" s="223"/>
      <c r="N1001" s="224"/>
      <c r="O1001" s="224"/>
      <c r="P1001" s="224"/>
      <c r="Q1001" s="224"/>
      <c r="R1001" s="224"/>
      <c r="S1001" s="224"/>
      <c r="T1001" s="225"/>
      <c r="AT1001" s="226" t="s">
        <v>177</v>
      </c>
      <c r="AU1001" s="226" t="s">
        <v>87</v>
      </c>
      <c r="AV1001" s="12" t="s">
        <v>87</v>
      </c>
      <c r="AW1001" s="12" t="s">
        <v>41</v>
      </c>
      <c r="AX1001" s="12" t="s">
        <v>78</v>
      </c>
      <c r="AY1001" s="226" t="s">
        <v>168</v>
      </c>
    </row>
    <row r="1002" spans="2:65" s="1" customFormat="1" ht="31.5" customHeight="1">
      <c r="B1002" s="39"/>
      <c r="C1002" s="191" t="s">
        <v>1731</v>
      </c>
      <c r="D1002" s="191" t="s">
        <v>170</v>
      </c>
      <c r="E1002" s="192" t="s">
        <v>1732</v>
      </c>
      <c r="F1002" s="193" t="s">
        <v>1733</v>
      </c>
      <c r="G1002" s="194" t="s">
        <v>173</v>
      </c>
      <c r="H1002" s="195">
        <v>43.18</v>
      </c>
      <c r="I1002" s="196"/>
      <c r="J1002" s="197">
        <f>ROUND(I1002*H1002,2)</f>
        <v>0</v>
      </c>
      <c r="K1002" s="193" t="s">
        <v>174</v>
      </c>
      <c r="L1002" s="59"/>
      <c r="M1002" s="198" t="s">
        <v>22</v>
      </c>
      <c r="N1002" s="199" t="s">
        <v>49</v>
      </c>
      <c r="O1002" s="40"/>
      <c r="P1002" s="200">
        <f>O1002*H1002</f>
        <v>0</v>
      </c>
      <c r="Q1002" s="200">
        <v>0</v>
      </c>
      <c r="R1002" s="200">
        <f>Q1002*H1002</f>
        <v>0</v>
      </c>
      <c r="S1002" s="200">
        <v>4.0000000000000001E-3</v>
      </c>
      <c r="T1002" s="201">
        <f>S1002*H1002</f>
        <v>0.17272000000000001</v>
      </c>
      <c r="AR1002" s="22" t="s">
        <v>249</v>
      </c>
      <c r="AT1002" s="22" t="s">
        <v>170</v>
      </c>
      <c r="AU1002" s="22" t="s">
        <v>87</v>
      </c>
      <c r="AY1002" s="22" t="s">
        <v>168</v>
      </c>
      <c r="BE1002" s="202">
        <f>IF(N1002="základní",J1002,0)</f>
        <v>0</v>
      </c>
      <c r="BF1002" s="202">
        <f>IF(N1002="snížená",J1002,0)</f>
        <v>0</v>
      </c>
      <c r="BG1002" s="202">
        <f>IF(N1002="zákl. přenesená",J1002,0)</f>
        <v>0</v>
      </c>
      <c r="BH1002" s="202">
        <f>IF(N1002="sníž. přenesená",J1002,0)</f>
        <v>0</v>
      </c>
      <c r="BI1002" s="202">
        <f>IF(N1002="nulová",J1002,0)</f>
        <v>0</v>
      </c>
      <c r="BJ1002" s="22" t="s">
        <v>24</v>
      </c>
      <c r="BK1002" s="202">
        <f>ROUND(I1002*H1002,2)</f>
        <v>0</v>
      </c>
      <c r="BL1002" s="22" t="s">
        <v>249</v>
      </c>
      <c r="BM1002" s="22" t="s">
        <v>1734</v>
      </c>
    </row>
    <row r="1003" spans="2:65" s="1" customFormat="1" ht="31.5" customHeight="1">
      <c r="B1003" s="39"/>
      <c r="C1003" s="191" t="s">
        <v>1735</v>
      </c>
      <c r="D1003" s="191" t="s">
        <v>170</v>
      </c>
      <c r="E1003" s="192" t="s">
        <v>1736</v>
      </c>
      <c r="F1003" s="193" t="s">
        <v>1737</v>
      </c>
      <c r="G1003" s="194" t="s">
        <v>173</v>
      </c>
      <c r="H1003" s="195">
        <v>933.04200000000003</v>
      </c>
      <c r="I1003" s="196"/>
      <c r="J1003" s="197">
        <f>ROUND(I1003*H1003,2)</f>
        <v>0</v>
      </c>
      <c r="K1003" s="193" t="s">
        <v>174</v>
      </c>
      <c r="L1003" s="59"/>
      <c r="M1003" s="198" t="s">
        <v>22</v>
      </c>
      <c r="N1003" s="199" t="s">
        <v>49</v>
      </c>
      <c r="O1003" s="40"/>
      <c r="P1003" s="200">
        <f>O1003*H1003</f>
        <v>0</v>
      </c>
      <c r="Q1003" s="200">
        <v>0</v>
      </c>
      <c r="R1003" s="200">
        <f>Q1003*H1003</f>
        <v>0</v>
      </c>
      <c r="S1003" s="200">
        <v>0.05</v>
      </c>
      <c r="T1003" s="201">
        <f>S1003*H1003</f>
        <v>46.652100000000004</v>
      </c>
      <c r="AR1003" s="22" t="s">
        <v>249</v>
      </c>
      <c r="AT1003" s="22" t="s">
        <v>170</v>
      </c>
      <c r="AU1003" s="22" t="s">
        <v>87</v>
      </c>
      <c r="AY1003" s="22" t="s">
        <v>168</v>
      </c>
      <c r="BE1003" s="202">
        <f>IF(N1003="základní",J1003,0)</f>
        <v>0</v>
      </c>
      <c r="BF1003" s="202">
        <f>IF(N1003="snížená",J1003,0)</f>
        <v>0</v>
      </c>
      <c r="BG1003" s="202">
        <f>IF(N1003="zákl. přenesená",J1003,0)</f>
        <v>0</v>
      </c>
      <c r="BH1003" s="202">
        <f>IF(N1003="sníž. přenesená",J1003,0)</f>
        <v>0</v>
      </c>
      <c r="BI1003" s="202">
        <f>IF(N1003="nulová",J1003,0)</f>
        <v>0</v>
      </c>
      <c r="BJ1003" s="22" t="s">
        <v>24</v>
      </c>
      <c r="BK1003" s="202">
        <f>ROUND(I1003*H1003,2)</f>
        <v>0</v>
      </c>
      <c r="BL1003" s="22" t="s">
        <v>249</v>
      </c>
      <c r="BM1003" s="22" t="s">
        <v>1738</v>
      </c>
    </row>
    <row r="1004" spans="2:65" s="11" customFormat="1" ht="13.5">
      <c r="B1004" s="203"/>
      <c r="C1004" s="204"/>
      <c r="D1004" s="205" t="s">
        <v>177</v>
      </c>
      <c r="E1004" s="206" t="s">
        <v>22</v>
      </c>
      <c r="F1004" s="207" t="s">
        <v>283</v>
      </c>
      <c r="G1004" s="204"/>
      <c r="H1004" s="208" t="s">
        <v>22</v>
      </c>
      <c r="I1004" s="209"/>
      <c r="J1004" s="204"/>
      <c r="K1004" s="204"/>
      <c r="L1004" s="210"/>
      <c r="M1004" s="211"/>
      <c r="N1004" s="212"/>
      <c r="O1004" s="212"/>
      <c r="P1004" s="212"/>
      <c r="Q1004" s="212"/>
      <c r="R1004" s="212"/>
      <c r="S1004" s="212"/>
      <c r="T1004" s="213"/>
      <c r="AT1004" s="214" t="s">
        <v>177</v>
      </c>
      <c r="AU1004" s="214" t="s">
        <v>87</v>
      </c>
      <c r="AV1004" s="11" t="s">
        <v>24</v>
      </c>
      <c r="AW1004" s="11" t="s">
        <v>41</v>
      </c>
      <c r="AX1004" s="11" t="s">
        <v>78</v>
      </c>
      <c r="AY1004" s="214" t="s">
        <v>168</v>
      </c>
    </row>
    <row r="1005" spans="2:65" s="12" customFormat="1" ht="13.5">
      <c r="B1005" s="215"/>
      <c r="C1005" s="216"/>
      <c r="D1005" s="205" t="s">
        <v>177</v>
      </c>
      <c r="E1005" s="227" t="s">
        <v>22</v>
      </c>
      <c r="F1005" s="228" t="s">
        <v>1410</v>
      </c>
      <c r="G1005" s="216"/>
      <c r="H1005" s="229">
        <v>447.68</v>
      </c>
      <c r="I1005" s="221"/>
      <c r="J1005" s="216"/>
      <c r="K1005" s="216"/>
      <c r="L1005" s="222"/>
      <c r="M1005" s="223"/>
      <c r="N1005" s="224"/>
      <c r="O1005" s="224"/>
      <c r="P1005" s="224"/>
      <c r="Q1005" s="224"/>
      <c r="R1005" s="224"/>
      <c r="S1005" s="224"/>
      <c r="T1005" s="225"/>
      <c r="AT1005" s="226" t="s">
        <v>177</v>
      </c>
      <c r="AU1005" s="226" t="s">
        <v>87</v>
      </c>
      <c r="AV1005" s="12" t="s">
        <v>87</v>
      </c>
      <c r="AW1005" s="12" t="s">
        <v>41</v>
      </c>
      <c r="AX1005" s="12" t="s">
        <v>78</v>
      </c>
      <c r="AY1005" s="226" t="s">
        <v>168</v>
      </c>
    </row>
    <row r="1006" spans="2:65" s="11" customFormat="1" ht="13.5">
      <c r="B1006" s="203"/>
      <c r="C1006" s="204"/>
      <c r="D1006" s="205" t="s">
        <v>177</v>
      </c>
      <c r="E1006" s="206" t="s">
        <v>22</v>
      </c>
      <c r="F1006" s="207" t="s">
        <v>292</v>
      </c>
      <c r="G1006" s="204"/>
      <c r="H1006" s="208" t="s">
        <v>22</v>
      </c>
      <c r="I1006" s="209"/>
      <c r="J1006" s="204"/>
      <c r="K1006" s="204"/>
      <c r="L1006" s="210"/>
      <c r="M1006" s="211"/>
      <c r="N1006" s="212"/>
      <c r="O1006" s="212"/>
      <c r="P1006" s="212"/>
      <c r="Q1006" s="212"/>
      <c r="R1006" s="212"/>
      <c r="S1006" s="212"/>
      <c r="T1006" s="213"/>
      <c r="AT1006" s="214" t="s">
        <v>177</v>
      </c>
      <c r="AU1006" s="214" t="s">
        <v>87</v>
      </c>
      <c r="AV1006" s="11" t="s">
        <v>24</v>
      </c>
      <c r="AW1006" s="11" t="s">
        <v>41</v>
      </c>
      <c r="AX1006" s="11" t="s">
        <v>78</v>
      </c>
      <c r="AY1006" s="214" t="s">
        <v>168</v>
      </c>
    </row>
    <row r="1007" spans="2:65" s="12" customFormat="1" ht="13.5">
      <c r="B1007" s="215"/>
      <c r="C1007" s="216"/>
      <c r="D1007" s="205" t="s">
        <v>177</v>
      </c>
      <c r="E1007" s="227" t="s">
        <v>22</v>
      </c>
      <c r="F1007" s="228" t="s">
        <v>1739</v>
      </c>
      <c r="G1007" s="216"/>
      <c r="H1007" s="229">
        <v>544.04999999999995</v>
      </c>
      <c r="I1007" s="221"/>
      <c r="J1007" s="216"/>
      <c r="K1007" s="216"/>
      <c r="L1007" s="222"/>
      <c r="M1007" s="223"/>
      <c r="N1007" s="224"/>
      <c r="O1007" s="224"/>
      <c r="P1007" s="224"/>
      <c r="Q1007" s="224"/>
      <c r="R1007" s="224"/>
      <c r="S1007" s="224"/>
      <c r="T1007" s="225"/>
      <c r="AT1007" s="226" t="s">
        <v>177</v>
      </c>
      <c r="AU1007" s="226" t="s">
        <v>87</v>
      </c>
      <c r="AV1007" s="12" t="s">
        <v>87</v>
      </c>
      <c r="AW1007" s="12" t="s">
        <v>41</v>
      </c>
      <c r="AX1007" s="12" t="s">
        <v>78</v>
      </c>
      <c r="AY1007" s="226" t="s">
        <v>168</v>
      </c>
    </row>
    <row r="1008" spans="2:65" s="12" customFormat="1" ht="13.5">
      <c r="B1008" s="215"/>
      <c r="C1008" s="216"/>
      <c r="D1008" s="217" t="s">
        <v>177</v>
      </c>
      <c r="E1008" s="218" t="s">
        <v>22</v>
      </c>
      <c r="F1008" s="219" t="s">
        <v>1740</v>
      </c>
      <c r="G1008" s="216"/>
      <c r="H1008" s="220">
        <v>-58.688000000000002</v>
      </c>
      <c r="I1008" s="221"/>
      <c r="J1008" s="216"/>
      <c r="K1008" s="216"/>
      <c r="L1008" s="222"/>
      <c r="M1008" s="223"/>
      <c r="N1008" s="224"/>
      <c r="O1008" s="224"/>
      <c r="P1008" s="224"/>
      <c r="Q1008" s="224"/>
      <c r="R1008" s="224"/>
      <c r="S1008" s="224"/>
      <c r="T1008" s="225"/>
      <c r="AT1008" s="226" t="s">
        <v>177</v>
      </c>
      <c r="AU1008" s="226" t="s">
        <v>87</v>
      </c>
      <c r="AV1008" s="12" t="s">
        <v>87</v>
      </c>
      <c r="AW1008" s="12" t="s">
        <v>41</v>
      </c>
      <c r="AX1008" s="12" t="s">
        <v>78</v>
      </c>
      <c r="AY1008" s="226" t="s">
        <v>168</v>
      </c>
    </row>
    <row r="1009" spans="2:65" s="1" customFormat="1" ht="31.5" customHeight="1">
      <c r="B1009" s="39"/>
      <c r="C1009" s="191" t="s">
        <v>1741</v>
      </c>
      <c r="D1009" s="191" t="s">
        <v>170</v>
      </c>
      <c r="E1009" s="192" t="s">
        <v>1742</v>
      </c>
      <c r="F1009" s="193" t="s">
        <v>1743</v>
      </c>
      <c r="G1009" s="194" t="s">
        <v>173</v>
      </c>
      <c r="H1009" s="195">
        <v>87.263999999999996</v>
      </c>
      <c r="I1009" s="196"/>
      <c r="J1009" s="197">
        <f>ROUND(I1009*H1009,2)</f>
        <v>0</v>
      </c>
      <c r="K1009" s="193" t="s">
        <v>174</v>
      </c>
      <c r="L1009" s="59"/>
      <c r="M1009" s="198" t="s">
        <v>22</v>
      </c>
      <c r="N1009" s="199" t="s">
        <v>49</v>
      </c>
      <c r="O1009" s="40"/>
      <c r="P1009" s="200">
        <f>O1009*H1009</f>
        <v>0</v>
      </c>
      <c r="Q1009" s="200">
        <v>0</v>
      </c>
      <c r="R1009" s="200">
        <f>Q1009*H1009</f>
        <v>0</v>
      </c>
      <c r="S1009" s="200">
        <v>4.0000000000000001E-3</v>
      </c>
      <c r="T1009" s="201">
        <f>S1009*H1009</f>
        <v>0.34905599999999998</v>
      </c>
      <c r="AR1009" s="22" t="s">
        <v>249</v>
      </c>
      <c r="AT1009" s="22" t="s">
        <v>170</v>
      </c>
      <c r="AU1009" s="22" t="s">
        <v>87</v>
      </c>
      <c r="AY1009" s="22" t="s">
        <v>168</v>
      </c>
      <c r="BE1009" s="202">
        <f>IF(N1009="základní",J1009,0)</f>
        <v>0</v>
      </c>
      <c r="BF1009" s="202">
        <f>IF(N1009="snížená",J1009,0)</f>
        <v>0</v>
      </c>
      <c r="BG1009" s="202">
        <f>IF(N1009="zákl. přenesená",J1009,0)</f>
        <v>0</v>
      </c>
      <c r="BH1009" s="202">
        <f>IF(N1009="sníž. přenesená",J1009,0)</f>
        <v>0</v>
      </c>
      <c r="BI1009" s="202">
        <f>IF(N1009="nulová",J1009,0)</f>
        <v>0</v>
      </c>
      <c r="BJ1009" s="22" t="s">
        <v>24</v>
      </c>
      <c r="BK1009" s="202">
        <f>ROUND(I1009*H1009,2)</f>
        <v>0</v>
      </c>
      <c r="BL1009" s="22" t="s">
        <v>249</v>
      </c>
      <c r="BM1009" s="22" t="s">
        <v>1744</v>
      </c>
    </row>
    <row r="1010" spans="2:65" s="1" customFormat="1" ht="31.5" customHeight="1">
      <c r="B1010" s="39"/>
      <c r="C1010" s="191" t="s">
        <v>1745</v>
      </c>
      <c r="D1010" s="191" t="s">
        <v>170</v>
      </c>
      <c r="E1010" s="192" t="s">
        <v>1746</v>
      </c>
      <c r="F1010" s="193" t="s">
        <v>1747</v>
      </c>
      <c r="G1010" s="194" t="s">
        <v>173</v>
      </c>
      <c r="H1010" s="195">
        <v>933.70899999999995</v>
      </c>
      <c r="I1010" s="196"/>
      <c r="J1010" s="197">
        <f>ROUND(I1010*H1010,2)</f>
        <v>0</v>
      </c>
      <c r="K1010" s="193" t="s">
        <v>174</v>
      </c>
      <c r="L1010" s="59"/>
      <c r="M1010" s="198" t="s">
        <v>22</v>
      </c>
      <c r="N1010" s="199" t="s">
        <v>49</v>
      </c>
      <c r="O1010" s="40"/>
      <c r="P1010" s="200">
        <f>O1010*H1010</f>
        <v>0</v>
      </c>
      <c r="Q1010" s="200">
        <v>0</v>
      </c>
      <c r="R1010" s="200">
        <f>Q1010*H1010</f>
        <v>0</v>
      </c>
      <c r="S1010" s="200">
        <v>4.5999999999999999E-2</v>
      </c>
      <c r="T1010" s="201">
        <f>S1010*H1010</f>
        <v>42.950613999999995</v>
      </c>
      <c r="AR1010" s="22" t="s">
        <v>249</v>
      </c>
      <c r="AT1010" s="22" t="s">
        <v>170</v>
      </c>
      <c r="AU1010" s="22" t="s">
        <v>87</v>
      </c>
      <c r="AY1010" s="22" t="s">
        <v>168</v>
      </c>
      <c r="BE1010" s="202">
        <f>IF(N1010="základní",J1010,0)</f>
        <v>0</v>
      </c>
      <c r="BF1010" s="202">
        <f>IF(N1010="snížená",J1010,0)</f>
        <v>0</v>
      </c>
      <c r="BG1010" s="202">
        <f>IF(N1010="zákl. přenesená",J1010,0)</f>
        <v>0</v>
      </c>
      <c r="BH1010" s="202">
        <f>IF(N1010="sníž. přenesená",J1010,0)</f>
        <v>0</v>
      </c>
      <c r="BI1010" s="202">
        <f>IF(N1010="nulová",J1010,0)</f>
        <v>0</v>
      </c>
      <c r="BJ1010" s="22" t="s">
        <v>24</v>
      </c>
      <c r="BK1010" s="202">
        <f>ROUND(I1010*H1010,2)</f>
        <v>0</v>
      </c>
      <c r="BL1010" s="22" t="s">
        <v>249</v>
      </c>
      <c r="BM1010" s="22" t="s">
        <v>1748</v>
      </c>
    </row>
    <row r="1011" spans="2:65" s="11" customFormat="1" ht="13.5">
      <c r="B1011" s="203"/>
      <c r="C1011" s="204"/>
      <c r="D1011" s="205" t="s">
        <v>177</v>
      </c>
      <c r="E1011" s="206" t="s">
        <v>22</v>
      </c>
      <c r="F1011" s="207" t="s">
        <v>283</v>
      </c>
      <c r="G1011" s="204"/>
      <c r="H1011" s="208" t="s">
        <v>22</v>
      </c>
      <c r="I1011" s="209"/>
      <c r="J1011" s="204"/>
      <c r="K1011" s="204"/>
      <c r="L1011" s="210"/>
      <c r="M1011" s="211"/>
      <c r="N1011" s="212"/>
      <c r="O1011" s="212"/>
      <c r="P1011" s="212"/>
      <c r="Q1011" s="212"/>
      <c r="R1011" s="212"/>
      <c r="S1011" s="212"/>
      <c r="T1011" s="213"/>
      <c r="AT1011" s="214" t="s">
        <v>177</v>
      </c>
      <c r="AU1011" s="214" t="s">
        <v>87</v>
      </c>
      <c r="AV1011" s="11" t="s">
        <v>24</v>
      </c>
      <c r="AW1011" s="11" t="s">
        <v>41</v>
      </c>
      <c r="AX1011" s="11" t="s">
        <v>78</v>
      </c>
      <c r="AY1011" s="214" t="s">
        <v>168</v>
      </c>
    </row>
    <row r="1012" spans="2:65" s="11" customFormat="1" ht="13.5">
      <c r="B1012" s="203"/>
      <c r="C1012" s="204"/>
      <c r="D1012" s="205" t="s">
        <v>177</v>
      </c>
      <c r="E1012" s="206" t="s">
        <v>22</v>
      </c>
      <c r="F1012" s="207" t="s">
        <v>768</v>
      </c>
      <c r="G1012" s="204"/>
      <c r="H1012" s="208" t="s">
        <v>22</v>
      </c>
      <c r="I1012" s="209"/>
      <c r="J1012" s="204"/>
      <c r="K1012" s="204"/>
      <c r="L1012" s="210"/>
      <c r="M1012" s="211"/>
      <c r="N1012" s="212"/>
      <c r="O1012" s="212"/>
      <c r="P1012" s="212"/>
      <c r="Q1012" s="212"/>
      <c r="R1012" s="212"/>
      <c r="S1012" s="212"/>
      <c r="T1012" s="213"/>
      <c r="AT1012" s="214" t="s">
        <v>177</v>
      </c>
      <c r="AU1012" s="214" t="s">
        <v>87</v>
      </c>
      <c r="AV1012" s="11" t="s">
        <v>24</v>
      </c>
      <c r="AW1012" s="11" t="s">
        <v>41</v>
      </c>
      <c r="AX1012" s="11" t="s">
        <v>78</v>
      </c>
      <c r="AY1012" s="214" t="s">
        <v>168</v>
      </c>
    </row>
    <row r="1013" spans="2:65" s="12" customFormat="1" ht="13.5">
      <c r="B1013" s="215"/>
      <c r="C1013" s="216"/>
      <c r="D1013" s="205" t="s">
        <v>177</v>
      </c>
      <c r="E1013" s="227" t="s">
        <v>22</v>
      </c>
      <c r="F1013" s="228" t="s">
        <v>1749</v>
      </c>
      <c r="G1013" s="216"/>
      <c r="H1013" s="229">
        <v>10.74</v>
      </c>
      <c r="I1013" s="221"/>
      <c r="J1013" s="216"/>
      <c r="K1013" s="216"/>
      <c r="L1013" s="222"/>
      <c r="M1013" s="223"/>
      <c r="N1013" s="224"/>
      <c r="O1013" s="224"/>
      <c r="P1013" s="224"/>
      <c r="Q1013" s="224"/>
      <c r="R1013" s="224"/>
      <c r="S1013" s="224"/>
      <c r="T1013" s="225"/>
      <c r="AT1013" s="226" t="s">
        <v>177</v>
      </c>
      <c r="AU1013" s="226" t="s">
        <v>87</v>
      </c>
      <c r="AV1013" s="12" t="s">
        <v>87</v>
      </c>
      <c r="AW1013" s="12" t="s">
        <v>41</v>
      </c>
      <c r="AX1013" s="12" t="s">
        <v>78</v>
      </c>
      <c r="AY1013" s="226" t="s">
        <v>168</v>
      </c>
    </row>
    <row r="1014" spans="2:65" s="11" customFormat="1" ht="13.5">
      <c r="B1014" s="203"/>
      <c r="C1014" s="204"/>
      <c r="D1014" s="205" t="s">
        <v>177</v>
      </c>
      <c r="E1014" s="206" t="s">
        <v>22</v>
      </c>
      <c r="F1014" s="207" t="s">
        <v>770</v>
      </c>
      <c r="G1014" s="204"/>
      <c r="H1014" s="208" t="s">
        <v>22</v>
      </c>
      <c r="I1014" s="209"/>
      <c r="J1014" s="204"/>
      <c r="K1014" s="204"/>
      <c r="L1014" s="210"/>
      <c r="M1014" s="211"/>
      <c r="N1014" s="212"/>
      <c r="O1014" s="212"/>
      <c r="P1014" s="212"/>
      <c r="Q1014" s="212"/>
      <c r="R1014" s="212"/>
      <c r="S1014" s="212"/>
      <c r="T1014" s="213"/>
      <c r="AT1014" s="214" t="s">
        <v>177</v>
      </c>
      <c r="AU1014" s="214" t="s">
        <v>87</v>
      </c>
      <c r="AV1014" s="11" t="s">
        <v>24</v>
      </c>
      <c r="AW1014" s="11" t="s">
        <v>41</v>
      </c>
      <c r="AX1014" s="11" t="s">
        <v>78</v>
      </c>
      <c r="AY1014" s="214" t="s">
        <v>168</v>
      </c>
    </row>
    <row r="1015" spans="2:65" s="12" customFormat="1" ht="13.5">
      <c r="B1015" s="215"/>
      <c r="C1015" s="216"/>
      <c r="D1015" s="205" t="s">
        <v>177</v>
      </c>
      <c r="E1015" s="227" t="s">
        <v>22</v>
      </c>
      <c r="F1015" s="228" t="s">
        <v>1750</v>
      </c>
      <c r="G1015" s="216"/>
      <c r="H1015" s="229">
        <v>8.19</v>
      </c>
      <c r="I1015" s="221"/>
      <c r="J1015" s="216"/>
      <c r="K1015" s="216"/>
      <c r="L1015" s="222"/>
      <c r="M1015" s="223"/>
      <c r="N1015" s="224"/>
      <c r="O1015" s="224"/>
      <c r="P1015" s="224"/>
      <c r="Q1015" s="224"/>
      <c r="R1015" s="224"/>
      <c r="S1015" s="224"/>
      <c r="T1015" s="225"/>
      <c r="AT1015" s="226" t="s">
        <v>177</v>
      </c>
      <c r="AU1015" s="226" t="s">
        <v>87</v>
      </c>
      <c r="AV1015" s="12" t="s">
        <v>87</v>
      </c>
      <c r="AW1015" s="12" t="s">
        <v>41</v>
      </c>
      <c r="AX1015" s="12" t="s">
        <v>78</v>
      </c>
      <c r="AY1015" s="226" t="s">
        <v>168</v>
      </c>
    </row>
    <row r="1016" spans="2:65" s="11" customFormat="1" ht="13.5">
      <c r="B1016" s="203"/>
      <c r="C1016" s="204"/>
      <c r="D1016" s="205" t="s">
        <v>177</v>
      </c>
      <c r="E1016" s="206" t="s">
        <v>22</v>
      </c>
      <c r="F1016" s="207" t="s">
        <v>772</v>
      </c>
      <c r="G1016" s="204"/>
      <c r="H1016" s="208" t="s">
        <v>22</v>
      </c>
      <c r="I1016" s="209"/>
      <c r="J1016" s="204"/>
      <c r="K1016" s="204"/>
      <c r="L1016" s="210"/>
      <c r="M1016" s="211"/>
      <c r="N1016" s="212"/>
      <c r="O1016" s="212"/>
      <c r="P1016" s="212"/>
      <c r="Q1016" s="212"/>
      <c r="R1016" s="212"/>
      <c r="S1016" s="212"/>
      <c r="T1016" s="213"/>
      <c r="AT1016" s="214" t="s">
        <v>177</v>
      </c>
      <c r="AU1016" s="214" t="s">
        <v>87</v>
      </c>
      <c r="AV1016" s="11" t="s">
        <v>24</v>
      </c>
      <c r="AW1016" s="11" t="s">
        <v>41</v>
      </c>
      <c r="AX1016" s="11" t="s">
        <v>78</v>
      </c>
      <c r="AY1016" s="214" t="s">
        <v>168</v>
      </c>
    </row>
    <row r="1017" spans="2:65" s="12" customFormat="1" ht="13.5">
      <c r="B1017" s="215"/>
      <c r="C1017" s="216"/>
      <c r="D1017" s="205" t="s">
        <v>177</v>
      </c>
      <c r="E1017" s="227" t="s">
        <v>22</v>
      </c>
      <c r="F1017" s="228" t="s">
        <v>1751</v>
      </c>
      <c r="G1017" s="216"/>
      <c r="H1017" s="229">
        <v>8.76</v>
      </c>
      <c r="I1017" s="221"/>
      <c r="J1017" s="216"/>
      <c r="K1017" s="216"/>
      <c r="L1017" s="222"/>
      <c r="M1017" s="223"/>
      <c r="N1017" s="224"/>
      <c r="O1017" s="224"/>
      <c r="P1017" s="224"/>
      <c r="Q1017" s="224"/>
      <c r="R1017" s="224"/>
      <c r="S1017" s="224"/>
      <c r="T1017" s="225"/>
      <c r="AT1017" s="226" t="s">
        <v>177</v>
      </c>
      <c r="AU1017" s="226" t="s">
        <v>87</v>
      </c>
      <c r="AV1017" s="12" t="s">
        <v>87</v>
      </c>
      <c r="AW1017" s="12" t="s">
        <v>41</v>
      </c>
      <c r="AX1017" s="12" t="s">
        <v>78</v>
      </c>
      <c r="AY1017" s="226" t="s">
        <v>168</v>
      </c>
    </row>
    <row r="1018" spans="2:65" s="11" customFormat="1" ht="13.5">
      <c r="B1018" s="203"/>
      <c r="C1018" s="204"/>
      <c r="D1018" s="205" t="s">
        <v>177</v>
      </c>
      <c r="E1018" s="206" t="s">
        <v>22</v>
      </c>
      <c r="F1018" s="207" t="s">
        <v>777</v>
      </c>
      <c r="G1018" s="204"/>
      <c r="H1018" s="208" t="s">
        <v>22</v>
      </c>
      <c r="I1018" s="209"/>
      <c r="J1018" s="204"/>
      <c r="K1018" s="204"/>
      <c r="L1018" s="210"/>
      <c r="M1018" s="211"/>
      <c r="N1018" s="212"/>
      <c r="O1018" s="212"/>
      <c r="P1018" s="212"/>
      <c r="Q1018" s="212"/>
      <c r="R1018" s="212"/>
      <c r="S1018" s="212"/>
      <c r="T1018" s="213"/>
      <c r="AT1018" s="214" t="s">
        <v>177</v>
      </c>
      <c r="AU1018" s="214" t="s">
        <v>87</v>
      </c>
      <c r="AV1018" s="11" t="s">
        <v>24</v>
      </c>
      <c r="AW1018" s="11" t="s">
        <v>41</v>
      </c>
      <c r="AX1018" s="11" t="s">
        <v>78</v>
      </c>
      <c r="AY1018" s="214" t="s">
        <v>168</v>
      </c>
    </row>
    <row r="1019" spans="2:65" s="12" customFormat="1" ht="13.5">
      <c r="B1019" s="215"/>
      <c r="C1019" s="216"/>
      <c r="D1019" s="205" t="s">
        <v>177</v>
      </c>
      <c r="E1019" s="227" t="s">
        <v>22</v>
      </c>
      <c r="F1019" s="228" t="s">
        <v>1752</v>
      </c>
      <c r="G1019" s="216"/>
      <c r="H1019" s="229">
        <v>115.95</v>
      </c>
      <c r="I1019" s="221"/>
      <c r="J1019" s="216"/>
      <c r="K1019" s="216"/>
      <c r="L1019" s="222"/>
      <c r="M1019" s="223"/>
      <c r="N1019" s="224"/>
      <c r="O1019" s="224"/>
      <c r="P1019" s="224"/>
      <c r="Q1019" s="224"/>
      <c r="R1019" s="224"/>
      <c r="S1019" s="224"/>
      <c r="T1019" s="225"/>
      <c r="AT1019" s="226" t="s">
        <v>177</v>
      </c>
      <c r="AU1019" s="226" t="s">
        <v>87</v>
      </c>
      <c r="AV1019" s="12" t="s">
        <v>87</v>
      </c>
      <c r="AW1019" s="12" t="s">
        <v>41</v>
      </c>
      <c r="AX1019" s="12" t="s">
        <v>78</v>
      </c>
      <c r="AY1019" s="226" t="s">
        <v>168</v>
      </c>
    </row>
    <row r="1020" spans="2:65" s="12" customFormat="1" ht="13.5">
      <c r="B1020" s="215"/>
      <c r="C1020" s="216"/>
      <c r="D1020" s="205" t="s">
        <v>177</v>
      </c>
      <c r="E1020" s="227" t="s">
        <v>22</v>
      </c>
      <c r="F1020" s="228" t="s">
        <v>1753</v>
      </c>
      <c r="G1020" s="216"/>
      <c r="H1020" s="229">
        <v>138.87</v>
      </c>
      <c r="I1020" s="221"/>
      <c r="J1020" s="216"/>
      <c r="K1020" s="216"/>
      <c r="L1020" s="222"/>
      <c r="M1020" s="223"/>
      <c r="N1020" s="224"/>
      <c r="O1020" s="224"/>
      <c r="P1020" s="224"/>
      <c r="Q1020" s="224"/>
      <c r="R1020" s="224"/>
      <c r="S1020" s="224"/>
      <c r="T1020" s="225"/>
      <c r="AT1020" s="226" t="s">
        <v>177</v>
      </c>
      <c r="AU1020" s="226" t="s">
        <v>87</v>
      </c>
      <c r="AV1020" s="12" t="s">
        <v>87</v>
      </c>
      <c r="AW1020" s="12" t="s">
        <v>41</v>
      </c>
      <c r="AX1020" s="12" t="s">
        <v>78</v>
      </c>
      <c r="AY1020" s="226" t="s">
        <v>168</v>
      </c>
    </row>
    <row r="1021" spans="2:65" s="12" customFormat="1" ht="13.5">
      <c r="B1021" s="215"/>
      <c r="C1021" s="216"/>
      <c r="D1021" s="205" t="s">
        <v>177</v>
      </c>
      <c r="E1021" s="227" t="s">
        <v>22</v>
      </c>
      <c r="F1021" s="228" t="s">
        <v>1754</v>
      </c>
      <c r="G1021" s="216"/>
      <c r="H1021" s="229">
        <v>8.6999999999999993</v>
      </c>
      <c r="I1021" s="221"/>
      <c r="J1021" s="216"/>
      <c r="K1021" s="216"/>
      <c r="L1021" s="222"/>
      <c r="M1021" s="223"/>
      <c r="N1021" s="224"/>
      <c r="O1021" s="224"/>
      <c r="P1021" s="224"/>
      <c r="Q1021" s="224"/>
      <c r="R1021" s="224"/>
      <c r="S1021" s="224"/>
      <c r="T1021" s="225"/>
      <c r="AT1021" s="226" t="s">
        <v>177</v>
      </c>
      <c r="AU1021" s="226" t="s">
        <v>87</v>
      </c>
      <c r="AV1021" s="12" t="s">
        <v>87</v>
      </c>
      <c r="AW1021" s="12" t="s">
        <v>41</v>
      </c>
      <c r="AX1021" s="12" t="s">
        <v>78</v>
      </c>
      <c r="AY1021" s="226" t="s">
        <v>168</v>
      </c>
    </row>
    <row r="1022" spans="2:65" s="12" customFormat="1" ht="13.5">
      <c r="B1022" s="215"/>
      <c r="C1022" s="216"/>
      <c r="D1022" s="205" t="s">
        <v>177</v>
      </c>
      <c r="E1022" s="227" t="s">
        <v>22</v>
      </c>
      <c r="F1022" s="228" t="s">
        <v>1755</v>
      </c>
      <c r="G1022" s="216"/>
      <c r="H1022" s="229">
        <v>116.16</v>
      </c>
      <c r="I1022" s="221"/>
      <c r="J1022" s="216"/>
      <c r="K1022" s="216"/>
      <c r="L1022" s="222"/>
      <c r="M1022" s="223"/>
      <c r="N1022" s="224"/>
      <c r="O1022" s="224"/>
      <c r="P1022" s="224"/>
      <c r="Q1022" s="224"/>
      <c r="R1022" s="224"/>
      <c r="S1022" s="224"/>
      <c r="T1022" s="225"/>
      <c r="AT1022" s="226" t="s">
        <v>177</v>
      </c>
      <c r="AU1022" s="226" t="s">
        <v>87</v>
      </c>
      <c r="AV1022" s="12" t="s">
        <v>87</v>
      </c>
      <c r="AW1022" s="12" t="s">
        <v>41</v>
      </c>
      <c r="AX1022" s="12" t="s">
        <v>78</v>
      </c>
      <c r="AY1022" s="226" t="s">
        <v>168</v>
      </c>
    </row>
    <row r="1023" spans="2:65" s="12" customFormat="1" ht="13.5">
      <c r="B1023" s="215"/>
      <c r="C1023" s="216"/>
      <c r="D1023" s="205" t="s">
        <v>177</v>
      </c>
      <c r="E1023" s="227" t="s">
        <v>22</v>
      </c>
      <c r="F1023" s="228" t="s">
        <v>1756</v>
      </c>
      <c r="G1023" s="216"/>
      <c r="H1023" s="229">
        <v>-52.863</v>
      </c>
      <c r="I1023" s="221"/>
      <c r="J1023" s="216"/>
      <c r="K1023" s="216"/>
      <c r="L1023" s="222"/>
      <c r="M1023" s="223"/>
      <c r="N1023" s="224"/>
      <c r="O1023" s="224"/>
      <c r="P1023" s="224"/>
      <c r="Q1023" s="224"/>
      <c r="R1023" s="224"/>
      <c r="S1023" s="224"/>
      <c r="T1023" s="225"/>
      <c r="AT1023" s="226" t="s">
        <v>177</v>
      </c>
      <c r="AU1023" s="226" t="s">
        <v>87</v>
      </c>
      <c r="AV1023" s="12" t="s">
        <v>87</v>
      </c>
      <c r="AW1023" s="12" t="s">
        <v>41</v>
      </c>
      <c r="AX1023" s="12" t="s">
        <v>78</v>
      </c>
      <c r="AY1023" s="226" t="s">
        <v>168</v>
      </c>
    </row>
    <row r="1024" spans="2:65" s="11" customFormat="1" ht="13.5">
      <c r="B1024" s="203"/>
      <c r="C1024" s="204"/>
      <c r="D1024" s="205" t="s">
        <v>177</v>
      </c>
      <c r="E1024" s="206" t="s">
        <v>22</v>
      </c>
      <c r="F1024" s="207" t="s">
        <v>781</v>
      </c>
      <c r="G1024" s="204"/>
      <c r="H1024" s="208" t="s">
        <v>22</v>
      </c>
      <c r="I1024" s="209"/>
      <c r="J1024" s="204"/>
      <c r="K1024" s="204"/>
      <c r="L1024" s="210"/>
      <c r="M1024" s="211"/>
      <c r="N1024" s="212"/>
      <c r="O1024" s="212"/>
      <c r="P1024" s="212"/>
      <c r="Q1024" s="212"/>
      <c r="R1024" s="212"/>
      <c r="S1024" s="212"/>
      <c r="T1024" s="213"/>
      <c r="AT1024" s="214" t="s">
        <v>177</v>
      </c>
      <c r="AU1024" s="214" t="s">
        <v>87</v>
      </c>
      <c r="AV1024" s="11" t="s">
        <v>24</v>
      </c>
      <c r="AW1024" s="11" t="s">
        <v>41</v>
      </c>
      <c r="AX1024" s="11" t="s">
        <v>78</v>
      </c>
      <c r="AY1024" s="214" t="s">
        <v>168</v>
      </c>
    </row>
    <row r="1025" spans="2:51" s="12" customFormat="1" ht="13.5">
      <c r="B1025" s="215"/>
      <c r="C1025" s="216"/>
      <c r="D1025" s="205" t="s">
        <v>177</v>
      </c>
      <c r="E1025" s="227" t="s">
        <v>22</v>
      </c>
      <c r="F1025" s="228" t="s">
        <v>1757</v>
      </c>
      <c r="G1025" s="216"/>
      <c r="H1025" s="229">
        <v>41.585999999999999</v>
      </c>
      <c r="I1025" s="221"/>
      <c r="J1025" s="216"/>
      <c r="K1025" s="216"/>
      <c r="L1025" s="222"/>
      <c r="M1025" s="223"/>
      <c r="N1025" s="224"/>
      <c r="O1025" s="224"/>
      <c r="P1025" s="224"/>
      <c r="Q1025" s="224"/>
      <c r="R1025" s="224"/>
      <c r="S1025" s="224"/>
      <c r="T1025" s="225"/>
      <c r="AT1025" s="226" t="s">
        <v>177</v>
      </c>
      <c r="AU1025" s="226" t="s">
        <v>87</v>
      </c>
      <c r="AV1025" s="12" t="s">
        <v>87</v>
      </c>
      <c r="AW1025" s="12" t="s">
        <v>41</v>
      </c>
      <c r="AX1025" s="12" t="s">
        <v>78</v>
      </c>
      <c r="AY1025" s="226" t="s">
        <v>168</v>
      </c>
    </row>
    <row r="1026" spans="2:51" s="11" customFormat="1" ht="13.5">
      <c r="B1026" s="203"/>
      <c r="C1026" s="204"/>
      <c r="D1026" s="205" t="s">
        <v>177</v>
      </c>
      <c r="E1026" s="206" t="s">
        <v>22</v>
      </c>
      <c r="F1026" s="207" t="s">
        <v>783</v>
      </c>
      <c r="G1026" s="204"/>
      <c r="H1026" s="208" t="s">
        <v>22</v>
      </c>
      <c r="I1026" s="209"/>
      <c r="J1026" s="204"/>
      <c r="K1026" s="204"/>
      <c r="L1026" s="210"/>
      <c r="M1026" s="211"/>
      <c r="N1026" s="212"/>
      <c r="O1026" s="212"/>
      <c r="P1026" s="212"/>
      <c r="Q1026" s="212"/>
      <c r="R1026" s="212"/>
      <c r="S1026" s="212"/>
      <c r="T1026" s="213"/>
      <c r="AT1026" s="214" t="s">
        <v>177</v>
      </c>
      <c r="AU1026" s="214" t="s">
        <v>87</v>
      </c>
      <c r="AV1026" s="11" t="s">
        <v>24</v>
      </c>
      <c r="AW1026" s="11" t="s">
        <v>41</v>
      </c>
      <c r="AX1026" s="11" t="s">
        <v>78</v>
      </c>
      <c r="AY1026" s="214" t="s">
        <v>168</v>
      </c>
    </row>
    <row r="1027" spans="2:51" s="12" customFormat="1" ht="13.5">
      <c r="B1027" s="215"/>
      <c r="C1027" s="216"/>
      <c r="D1027" s="205" t="s">
        <v>177</v>
      </c>
      <c r="E1027" s="227" t="s">
        <v>22</v>
      </c>
      <c r="F1027" s="228" t="s">
        <v>1758</v>
      </c>
      <c r="G1027" s="216"/>
      <c r="H1027" s="229">
        <v>9.36</v>
      </c>
      <c r="I1027" s="221"/>
      <c r="J1027" s="216"/>
      <c r="K1027" s="216"/>
      <c r="L1027" s="222"/>
      <c r="M1027" s="223"/>
      <c r="N1027" s="224"/>
      <c r="O1027" s="224"/>
      <c r="P1027" s="224"/>
      <c r="Q1027" s="224"/>
      <c r="R1027" s="224"/>
      <c r="S1027" s="224"/>
      <c r="T1027" s="225"/>
      <c r="AT1027" s="226" t="s">
        <v>177</v>
      </c>
      <c r="AU1027" s="226" t="s">
        <v>87</v>
      </c>
      <c r="AV1027" s="12" t="s">
        <v>87</v>
      </c>
      <c r="AW1027" s="12" t="s">
        <v>41</v>
      </c>
      <c r="AX1027" s="12" t="s">
        <v>78</v>
      </c>
      <c r="AY1027" s="226" t="s">
        <v>168</v>
      </c>
    </row>
    <row r="1028" spans="2:51" s="11" customFormat="1" ht="13.5">
      <c r="B1028" s="203"/>
      <c r="C1028" s="204"/>
      <c r="D1028" s="205" t="s">
        <v>177</v>
      </c>
      <c r="E1028" s="206" t="s">
        <v>22</v>
      </c>
      <c r="F1028" s="207" t="s">
        <v>292</v>
      </c>
      <c r="G1028" s="204"/>
      <c r="H1028" s="208" t="s">
        <v>22</v>
      </c>
      <c r="I1028" s="209"/>
      <c r="J1028" s="204"/>
      <c r="K1028" s="204"/>
      <c r="L1028" s="210"/>
      <c r="M1028" s="211"/>
      <c r="N1028" s="212"/>
      <c r="O1028" s="212"/>
      <c r="P1028" s="212"/>
      <c r="Q1028" s="212"/>
      <c r="R1028" s="212"/>
      <c r="S1028" s="212"/>
      <c r="T1028" s="213"/>
      <c r="AT1028" s="214" t="s">
        <v>177</v>
      </c>
      <c r="AU1028" s="214" t="s">
        <v>87</v>
      </c>
      <c r="AV1028" s="11" t="s">
        <v>24</v>
      </c>
      <c r="AW1028" s="11" t="s">
        <v>41</v>
      </c>
      <c r="AX1028" s="11" t="s">
        <v>78</v>
      </c>
      <c r="AY1028" s="214" t="s">
        <v>168</v>
      </c>
    </row>
    <row r="1029" spans="2:51" s="11" customFormat="1" ht="13.5">
      <c r="B1029" s="203"/>
      <c r="C1029" s="204"/>
      <c r="D1029" s="205" t="s">
        <v>177</v>
      </c>
      <c r="E1029" s="206" t="s">
        <v>22</v>
      </c>
      <c r="F1029" s="207" t="s">
        <v>787</v>
      </c>
      <c r="G1029" s="204"/>
      <c r="H1029" s="208" t="s">
        <v>22</v>
      </c>
      <c r="I1029" s="209"/>
      <c r="J1029" s="204"/>
      <c r="K1029" s="204"/>
      <c r="L1029" s="210"/>
      <c r="M1029" s="211"/>
      <c r="N1029" s="212"/>
      <c r="O1029" s="212"/>
      <c r="P1029" s="212"/>
      <c r="Q1029" s="212"/>
      <c r="R1029" s="212"/>
      <c r="S1029" s="212"/>
      <c r="T1029" s="213"/>
      <c r="AT1029" s="214" t="s">
        <v>177</v>
      </c>
      <c r="AU1029" s="214" t="s">
        <v>87</v>
      </c>
      <c r="AV1029" s="11" t="s">
        <v>24</v>
      </c>
      <c r="AW1029" s="11" t="s">
        <v>41</v>
      </c>
      <c r="AX1029" s="11" t="s">
        <v>78</v>
      </c>
      <c r="AY1029" s="214" t="s">
        <v>168</v>
      </c>
    </row>
    <row r="1030" spans="2:51" s="12" customFormat="1" ht="13.5">
      <c r="B1030" s="215"/>
      <c r="C1030" s="216"/>
      <c r="D1030" s="205" t="s">
        <v>177</v>
      </c>
      <c r="E1030" s="227" t="s">
        <v>22</v>
      </c>
      <c r="F1030" s="228" t="s">
        <v>1759</v>
      </c>
      <c r="G1030" s="216"/>
      <c r="H1030" s="229">
        <v>11.724</v>
      </c>
      <c r="I1030" s="221"/>
      <c r="J1030" s="216"/>
      <c r="K1030" s="216"/>
      <c r="L1030" s="222"/>
      <c r="M1030" s="223"/>
      <c r="N1030" s="224"/>
      <c r="O1030" s="224"/>
      <c r="P1030" s="224"/>
      <c r="Q1030" s="224"/>
      <c r="R1030" s="224"/>
      <c r="S1030" s="224"/>
      <c r="T1030" s="225"/>
      <c r="AT1030" s="226" t="s">
        <v>177</v>
      </c>
      <c r="AU1030" s="226" t="s">
        <v>87</v>
      </c>
      <c r="AV1030" s="12" t="s">
        <v>87</v>
      </c>
      <c r="AW1030" s="12" t="s">
        <v>41</v>
      </c>
      <c r="AX1030" s="12" t="s">
        <v>78</v>
      </c>
      <c r="AY1030" s="226" t="s">
        <v>168</v>
      </c>
    </row>
    <row r="1031" spans="2:51" s="11" customFormat="1" ht="13.5">
      <c r="B1031" s="203"/>
      <c r="C1031" s="204"/>
      <c r="D1031" s="205" t="s">
        <v>177</v>
      </c>
      <c r="E1031" s="206" t="s">
        <v>22</v>
      </c>
      <c r="F1031" s="207" t="s">
        <v>789</v>
      </c>
      <c r="G1031" s="204"/>
      <c r="H1031" s="208" t="s">
        <v>22</v>
      </c>
      <c r="I1031" s="209"/>
      <c r="J1031" s="204"/>
      <c r="K1031" s="204"/>
      <c r="L1031" s="210"/>
      <c r="M1031" s="211"/>
      <c r="N1031" s="212"/>
      <c r="O1031" s="212"/>
      <c r="P1031" s="212"/>
      <c r="Q1031" s="212"/>
      <c r="R1031" s="212"/>
      <c r="S1031" s="212"/>
      <c r="T1031" s="213"/>
      <c r="AT1031" s="214" t="s">
        <v>177</v>
      </c>
      <c r="AU1031" s="214" t="s">
        <v>87</v>
      </c>
      <c r="AV1031" s="11" t="s">
        <v>24</v>
      </c>
      <c r="AW1031" s="11" t="s">
        <v>41</v>
      </c>
      <c r="AX1031" s="11" t="s">
        <v>78</v>
      </c>
      <c r="AY1031" s="214" t="s">
        <v>168</v>
      </c>
    </row>
    <row r="1032" spans="2:51" s="12" customFormat="1" ht="13.5">
      <c r="B1032" s="215"/>
      <c r="C1032" s="216"/>
      <c r="D1032" s="205" t="s">
        <v>177</v>
      </c>
      <c r="E1032" s="227" t="s">
        <v>22</v>
      </c>
      <c r="F1032" s="228" t="s">
        <v>1760</v>
      </c>
      <c r="G1032" s="216"/>
      <c r="H1032" s="229">
        <v>8.9190000000000005</v>
      </c>
      <c r="I1032" s="221"/>
      <c r="J1032" s="216"/>
      <c r="K1032" s="216"/>
      <c r="L1032" s="222"/>
      <c r="M1032" s="223"/>
      <c r="N1032" s="224"/>
      <c r="O1032" s="224"/>
      <c r="P1032" s="224"/>
      <c r="Q1032" s="224"/>
      <c r="R1032" s="224"/>
      <c r="S1032" s="224"/>
      <c r="T1032" s="225"/>
      <c r="AT1032" s="226" t="s">
        <v>177</v>
      </c>
      <c r="AU1032" s="226" t="s">
        <v>87</v>
      </c>
      <c r="AV1032" s="12" t="s">
        <v>87</v>
      </c>
      <c r="AW1032" s="12" t="s">
        <v>41</v>
      </c>
      <c r="AX1032" s="12" t="s">
        <v>78</v>
      </c>
      <c r="AY1032" s="226" t="s">
        <v>168</v>
      </c>
    </row>
    <row r="1033" spans="2:51" s="11" customFormat="1" ht="13.5">
      <c r="B1033" s="203"/>
      <c r="C1033" s="204"/>
      <c r="D1033" s="205" t="s">
        <v>177</v>
      </c>
      <c r="E1033" s="206" t="s">
        <v>22</v>
      </c>
      <c r="F1033" s="207" t="s">
        <v>791</v>
      </c>
      <c r="G1033" s="204"/>
      <c r="H1033" s="208" t="s">
        <v>22</v>
      </c>
      <c r="I1033" s="209"/>
      <c r="J1033" s="204"/>
      <c r="K1033" s="204"/>
      <c r="L1033" s="210"/>
      <c r="M1033" s="211"/>
      <c r="N1033" s="212"/>
      <c r="O1033" s="212"/>
      <c r="P1033" s="212"/>
      <c r="Q1033" s="212"/>
      <c r="R1033" s="212"/>
      <c r="S1033" s="212"/>
      <c r="T1033" s="213"/>
      <c r="AT1033" s="214" t="s">
        <v>177</v>
      </c>
      <c r="AU1033" s="214" t="s">
        <v>87</v>
      </c>
      <c r="AV1033" s="11" t="s">
        <v>24</v>
      </c>
      <c r="AW1033" s="11" t="s">
        <v>41</v>
      </c>
      <c r="AX1033" s="11" t="s">
        <v>78</v>
      </c>
      <c r="AY1033" s="214" t="s">
        <v>168</v>
      </c>
    </row>
    <row r="1034" spans="2:51" s="12" customFormat="1" ht="13.5">
      <c r="B1034" s="215"/>
      <c r="C1034" s="216"/>
      <c r="D1034" s="205" t="s">
        <v>177</v>
      </c>
      <c r="E1034" s="227" t="s">
        <v>22</v>
      </c>
      <c r="F1034" s="228" t="s">
        <v>1761</v>
      </c>
      <c r="G1034" s="216"/>
      <c r="H1034" s="229">
        <v>29.997</v>
      </c>
      <c r="I1034" s="221"/>
      <c r="J1034" s="216"/>
      <c r="K1034" s="216"/>
      <c r="L1034" s="222"/>
      <c r="M1034" s="223"/>
      <c r="N1034" s="224"/>
      <c r="O1034" s="224"/>
      <c r="P1034" s="224"/>
      <c r="Q1034" s="224"/>
      <c r="R1034" s="224"/>
      <c r="S1034" s="224"/>
      <c r="T1034" s="225"/>
      <c r="AT1034" s="226" t="s">
        <v>177</v>
      </c>
      <c r="AU1034" s="226" t="s">
        <v>87</v>
      </c>
      <c r="AV1034" s="12" t="s">
        <v>87</v>
      </c>
      <c r="AW1034" s="12" t="s">
        <v>41</v>
      </c>
      <c r="AX1034" s="12" t="s">
        <v>78</v>
      </c>
      <c r="AY1034" s="226" t="s">
        <v>168</v>
      </c>
    </row>
    <row r="1035" spans="2:51" s="11" customFormat="1" ht="13.5">
      <c r="B1035" s="203"/>
      <c r="C1035" s="204"/>
      <c r="D1035" s="205" t="s">
        <v>177</v>
      </c>
      <c r="E1035" s="206" t="s">
        <v>22</v>
      </c>
      <c r="F1035" s="207" t="s">
        <v>795</v>
      </c>
      <c r="G1035" s="204"/>
      <c r="H1035" s="208" t="s">
        <v>22</v>
      </c>
      <c r="I1035" s="209"/>
      <c r="J1035" s="204"/>
      <c r="K1035" s="204"/>
      <c r="L1035" s="210"/>
      <c r="M1035" s="211"/>
      <c r="N1035" s="212"/>
      <c r="O1035" s="212"/>
      <c r="P1035" s="212"/>
      <c r="Q1035" s="212"/>
      <c r="R1035" s="212"/>
      <c r="S1035" s="212"/>
      <c r="T1035" s="213"/>
      <c r="AT1035" s="214" t="s">
        <v>177</v>
      </c>
      <c r="AU1035" s="214" t="s">
        <v>87</v>
      </c>
      <c r="AV1035" s="11" t="s">
        <v>24</v>
      </c>
      <c r="AW1035" s="11" t="s">
        <v>41</v>
      </c>
      <c r="AX1035" s="11" t="s">
        <v>78</v>
      </c>
      <c r="AY1035" s="214" t="s">
        <v>168</v>
      </c>
    </row>
    <row r="1036" spans="2:51" s="12" customFormat="1" ht="13.5">
      <c r="B1036" s="215"/>
      <c r="C1036" s="216"/>
      <c r="D1036" s="205" t="s">
        <v>177</v>
      </c>
      <c r="E1036" s="227" t="s">
        <v>22</v>
      </c>
      <c r="F1036" s="228" t="s">
        <v>1762</v>
      </c>
      <c r="G1036" s="216"/>
      <c r="H1036" s="229">
        <v>289.67399999999998</v>
      </c>
      <c r="I1036" s="221"/>
      <c r="J1036" s="216"/>
      <c r="K1036" s="216"/>
      <c r="L1036" s="222"/>
      <c r="M1036" s="223"/>
      <c r="N1036" s="224"/>
      <c r="O1036" s="224"/>
      <c r="P1036" s="224"/>
      <c r="Q1036" s="224"/>
      <c r="R1036" s="224"/>
      <c r="S1036" s="224"/>
      <c r="T1036" s="225"/>
      <c r="AT1036" s="226" t="s">
        <v>177</v>
      </c>
      <c r="AU1036" s="226" t="s">
        <v>87</v>
      </c>
      <c r="AV1036" s="12" t="s">
        <v>87</v>
      </c>
      <c r="AW1036" s="12" t="s">
        <v>41</v>
      </c>
      <c r="AX1036" s="12" t="s">
        <v>78</v>
      </c>
      <c r="AY1036" s="226" t="s">
        <v>168</v>
      </c>
    </row>
    <row r="1037" spans="2:51" s="12" customFormat="1" ht="13.5">
      <c r="B1037" s="215"/>
      <c r="C1037" s="216"/>
      <c r="D1037" s="205" t="s">
        <v>177</v>
      </c>
      <c r="E1037" s="227" t="s">
        <v>22</v>
      </c>
      <c r="F1037" s="228" t="s">
        <v>1763</v>
      </c>
      <c r="G1037" s="216"/>
      <c r="H1037" s="229">
        <v>79.855999999999995</v>
      </c>
      <c r="I1037" s="221"/>
      <c r="J1037" s="216"/>
      <c r="K1037" s="216"/>
      <c r="L1037" s="222"/>
      <c r="M1037" s="223"/>
      <c r="N1037" s="224"/>
      <c r="O1037" s="224"/>
      <c r="P1037" s="224"/>
      <c r="Q1037" s="224"/>
      <c r="R1037" s="224"/>
      <c r="S1037" s="224"/>
      <c r="T1037" s="225"/>
      <c r="AT1037" s="226" t="s">
        <v>177</v>
      </c>
      <c r="AU1037" s="226" t="s">
        <v>87</v>
      </c>
      <c r="AV1037" s="12" t="s">
        <v>87</v>
      </c>
      <c r="AW1037" s="12" t="s">
        <v>41</v>
      </c>
      <c r="AX1037" s="12" t="s">
        <v>78</v>
      </c>
      <c r="AY1037" s="226" t="s">
        <v>168</v>
      </c>
    </row>
    <row r="1038" spans="2:51" s="11" customFormat="1" ht="13.5">
      <c r="B1038" s="203"/>
      <c r="C1038" s="204"/>
      <c r="D1038" s="205" t="s">
        <v>177</v>
      </c>
      <c r="E1038" s="206" t="s">
        <v>22</v>
      </c>
      <c r="F1038" s="207" t="s">
        <v>1764</v>
      </c>
      <c r="G1038" s="204"/>
      <c r="H1038" s="208" t="s">
        <v>22</v>
      </c>
      <c r="I1038" s="209"/>
      <c r="J1038" s="204"/>
      <c r="K1038" s="204"/>
      <c r="L1038" s="210"/>
      <c r="M1038" s="211"/>
      <c r="N1038" s="212"/>
      <c r="O1038" s="212"/>
      <c r="P1038" s="212"/>
      <c r="Q1038" s="212"/>
      <c r="R1038" s="212"/>
      <c r="S1038" s="212"/>
      <c r="T1038" s="213"/>
      <c r="AT1038" s="214" t="s">
        <v>177</v>
      </c>
      <c r="AU1038" s="214" t="s">
        <v>87</v>
      </c>
      <c r="AV1038" s="11" t="s">
        <v>24</v>
      </c>
      <c r="AW1038" s="11" t="s">
        <v>41</v>
      </c>
      <c r="AX1038" s="11" t="s">
        <v>78</v>
      </c>
      <c r="AY1038" s="214" t="s">
        <v>168</v>
      </c>
    </row>
    <row r="1039" spans="2:51" s="12" customFormat="1" ht="13.5">
      <c r="B1039" s="215"/>
      <c r="C1039" s="216"/>
      <c r="D1039" s="205" t="s">
        <v>177</v>
      </c>
      <c r="E1039" s="227" t="s">
        <v>22</v>
      </c>
      <c r="F1039" s="228" t="s">
        <v>1765</v>
      </c>
      <c r="G1039" s="216"/>
      <c r="H1039" s="229">
        <v>71.819000000000003</v>
      </c>
      <c r="I1039" s="221"/>
      <c r="J1039" s="216"/>
      <c r="K1039" s="216"/>
      <c r="L1039" s="222"/>
      <c r="M1039" s="223"/>
      <c r="N1039" s="224"/>
      <c r="O1039" s="224"/>
      <c r="P1039" s="224"/>
      <c r="Q1039" s="224"/>
      <c r="R1039" s="224"/>
      <c r="S1039" s="224"/>
      <c r="T1039" s="225"/>
      <c r="AT1039" s="226" t="s">
        <v>177</v>
      </c>
      <c r="AU1039" s="226" t="s">
        <v>87</v>
      </c>
      <c r="AV1039" s="12" t="s">
        <v>87</v>
      </c>
      <c r="AW1039" s="12" t="s">
        <v>41</v>
      </c>
      <c r="AX1039" s="12" t="s">
        <v>78</v>
      </c>
      <c r="AY1039" s="226" t="s">
        <v>168</v>
      </c>
    </row>
    <row r="1040" spans="2:51" s="11" customFormat="1" ht="13.5">
      <c r="B1040" s="203"/>
      <c r="C1040" s="204"/>
      <c r="D1040" s="205" t="s">
        <v>177</v>
      </c>
      <c r="E1040" s="206" t="s">
        <v>22</v>
      </c>
      <c r="F1040" s="207" t="s">
        <v>801</v>
      </c>
      <c r="G1040" s="204"/>
      <c r="H1040" s="208" t="s">
        <v>22</v>
      </c>
      <c r="I1040" s="209"/>
      <c r="J1040" s="204"/>
      <c r="K1040" s="204"/>
      <c r="L1040" s="210"/>
      <c r="M1040" s="211"/>
      <c r="N1040" s="212"/>
      <c r="O1040" s="212"/>
      <c r="P1040" s="212"/>
      <c r="Q1040" s="212"/>
      <c r="R1040" s="212"/>
      <c r="S1040" s="212"/>
      <c r="T1040" s="213"/>
      <c r="AT1040" s="214" t="s">
        <v>177</v>
      </c>
      <c r="AU1040" s="214" t="s">
        <v>87</v>
      </c>
      <c r="AV1040" s="11" t="s">
        <v>24</v>
      </c>
      <c r="AW1040" s="11" t="s">
        <v>41</v>
      </c>
      <c r="AX1040" s="11" t="s">
        <v>78</v>
      </c>
      <c r="AY1040" s="214" t="s">
        <v>168</v>
      </c>
    </row>
    <row r="1041" spans="2:65" s="12" customFormat="1" ht="13.5">
      <c r="B1041" s="215"/>
      <c r="C1041" s="216"/>
      <c r="D1041" s="205" t="s">
        <v>177</v>
      </c>
      <c r="E1041" s="227" t="s">
        <v>22</v>
      </c>
      <c r="F1041" s="228" t="s">
        <v>1766</v>
      </c>
      <c r="G1041" s="216"/>
      <c r="H1041" s="229">
        <v>10.625999999999999</v>
      </c>
      <c r="I1041" s="221"/>
      <c r="J1041" s="216"/>
      <c r="K1041" s="216"/>
      <c r="L1041" s="222"/>
      <c r="M1041" s="223"/>
      <c r="N1041" s="224"/>
      <c r="O1041" s="224"/>
      <c r="P1041" s="224"/>
      <c r="Q1041" s="224"/>
      <c r="R1041" s="224"/>
      <c r="S1041" s="224"/>
      <c r="T1041" s="225"/>
      <c r="AT1041" s="226" t="s">
        <v>177</v>
      </c>
      <c r="AU1041" s="226" t="s">
        <v>87</v>
      </c>
      <c r="AV1041" s="12" t="s">
        <v>87</v>
      </c>
      <c r="AW1041" s="12" t="s">
        <v>41</v>
      </c>
      <c r="AX1041" s="12" t="s">
        <v>78</v>
      </c>
      <c r="AY1041" s="226" t="s">
        <v>168</v>
      </c>
    </row>
    <row r="1042" spans="2:65" s="11" customFormat="1" ht="13.5">
      <c r="B1042" s="203"/>
      <c r="C1042" s="204"/>
      <c r="D1042" s="205" t="s">
        <v>177</v>
      </c>
      <c r="E1042" s="206" t="s">
        <v>22</v>
      </c>
      <c r="F1042" s="207" t="s">
        <v>803</v>
      </c>
      <c r="G1042" s="204"/>
      <c r="H1042" s="208" t="s">
        <v>22</v>
      </c>
      <c r="I1042" s="209"/>
      <c r="J1042" s="204"/>
      <c r="K1042" s="204"/>
      <c r="L1042" s="210"/>
      <c r="M1042" s="211"/>
      <c r="N1042" s="212"/>
      <c r="O1042" s="212"/>
      <c r="P1042" s="212"/>
      <c r="Q1042" s="212"/>
      <c r="R1042" s="212"/>
      <c r="S1042" s="212"/>
      <c r="T1042" s="213"/>
      <c r="AT1042" s="214" t="s">
        <v>177</v>
      </c>
      <c r="AU1042" s="214" t="s">
        <v>87</v>
      </c>
      <c r="AV1042" s="11" t="s">
        <v>24</v>
      </c>
      <c r="AW1042" s="11" t="s">
        <v>41</v>
      </c>
      <c r="AX1042" s="11" t="s">
        <v>78</v>
      </c>
      <c r="AY1042" s="214" t="s">
        <v>168</v>
      </c>
    </row>
    <row r="1043" spans="2:65" s="12" customFormat="1" ht="13.5">
      <c r="B1043" s="215"/>
      <c r="C1043" s="216"/>
      <c r="D1043" s="217" t="s">
        <v>177</v>
      </c>
      <c r="E1043" s="218" t="s">
        <v>22</v>
      </c>
      <c r="F1043" s="219" t="s">
        <v>1767</v>
      </c>
      <c r="G1043" s="216"/>
      <c r="H1043" s="220">
        <v>25.640999999999998</v>
      </c>
      <c r="I1043" s="221"/>
      <c r="J1043" s="216"/>
      <c r="K1043" s="216"/>
      <c r="L1043" s="222"/>
      <c r="M1043" s="223"/>
      <c r="N1043" s="224"/>
      <c r="O1043" s="224"/>
      <c r="P1043" s="224"/>
      <c r="Q1043" s="224"/>
      <c r="R1043" s="224"/>
      <c r="S1043" s="224"/>
      <c r="T1043" s="225"/>
      <c r="AT1043" s="226" t="s">
        <v>177</v>
      </c>
      <c r="AU1043" s="226" t="s">
        <v>87</v>
      </c>
      <c r="AV1043" s="12" t="s">
        <v>87</v>
      </c>
      <c r="AW1043" s="12" t="s">
        <v>41</v>
      </c>
      <c r="AX1043" s="12" t="s">
        <v>78</v>
      </c>
      <c r="AY1043" s="226" t="s">
        <v>168</v>
      </c>
    </row>
    <row r="1044" spans="2:65" s="1" customFormat="1" ht="31.5" customHeight="1">
      <c r="B1044" s="39"/>
      <c r="C1044" s="191" t="s">
        <v>1768</v>
      </c>
      <c r="D1044" s="191" t="s">
        <v>170</v>
      </c>
      <c r="E1044" s="192" t="s">
        <v>1769</v>
      </c>
      <c r="F1044" s="193" t="s">
        <v>1770</v>
      </c>
      <c r="G1044" s="194" t="s">
        <v>173</v>
      </c>
      <c r="H1044" s="195">
        <v>1068.6610000000001</v>
      </c>
      <c r="I1044" s="196"/>
      <c r="J1044" s="197">
        <f>ROUND(I1044*H1044,2)</f>
        <v>0</v>
      </c>
      <c r="K1044" s="193" t="s">
        <v>174</v>
      </c>
      <c r="L1044" s="59"/>
      <c r="M1044" s="198" t="s">
        <v>22</v>
      </c>
      <c r="N1044" s="199" t="s">
        <v>49</v>
      </c>
      <c r="O1044" s="40"/>
      <c r="P1044" s="200">
        <f>O1044*H1044</f>
        <v>0</v>
      </c>
      <c r="Q1044" s="200">
        <v>0</v>
      </c>
      <c r="R1044" s="200">
        <f>Q1044*H1044</f>
        <v>0</v>
      </c>
      <c r="S1044" s="200">
        <v>6.0000000000000001E-3</v>
      </c>
      <c r="T1044" s="201">
        <f>S1044*H1044</f>
        <v>6.4119660000000005</v>
      </c>
      <c r="AR1044" s="22" t="s">
        <v>249</v>
      </c>
      <c r="AT1044" s="22" t="s">
        <v>170</v>
      </c>
      <c r="AU1044" s="22" t="s">
        <v>87</v>
      </c>
      <c r="AY1044" s="22" t="s">
        <v>168</v>
      </c>
      <c r="BE1044" s="202">
        <f>IF(N1044="základní",J1044,0)</f>
        <v>0</v>
      </c>
      <c r="BF1044" s="202">
        <f>IF(N1044="snížená",J1044,0)</f>
        <v>0</v>
      </c>
      <c r="BG1044" s="202">
        <f>IF(N1044="zákl. přenesená",J1044,0)</f>
        <v>0</v>
      </c>
      <c r="BH1044" s="202">
        <f>IF(N1044="sníž. přenesená",J1044,0)</f>
        <v>0</v>
      </c>
      <c r="BI1044" s="202">
        <f>IF(N1044="nulová",J1044,0)</f>
        <v>0</v>
      </c>
      <c r="BJ1044" s="22" t="s">
        <v>24</v>
      </c>
      <c r="BK1044" s="202">
        <f>ROUND(I1044*H1044,2)</f>
        <v>0</v>
      </c>
      <c r="BL1044" s="22" t="s">
        <v>249</v>
      </c>
      <c r="BM1044" s="22" t="s">
        <v>1771</v>
      </c>
    </row>
    <row r="1045" spans="2:65" s="12" customFormat="1" ht="13.5">
      <c r="B1045" s="215"/>
      <c r="C1045" s="216"/>
      <c r="D1045" s="217" t="s">
        <v>177</v>
      </c>
      <c r="E1045" s="218" t="s">
        <v>22</v>
      </c>
      <c r="F1045" s="219" t="s">
        <v>869</v>
      </c>
      <c r="G1045" s="216"/>
      <c r="H1045" s="220">
        <v>1068.6610000000001</v>
      </c>
      <c r="I1045" s="221"/>
      <c r="J1045" s="216"/>
      <c r="K1045" s="216"/>
      <c r="L1045" s="222"/>
      <c r="M1045" s="223"/>
      <c r="N1045" s="224"/>
      <c r="O1045" s="224"/>
      <c r="P1045" s="224"/>
      <c r="Q1045" s="224"/>
      <c r="R1045" s="224"/>
      <c r="S1045" s="224"/>
      <c r="T1045" s="225"/>
      <c r="AT1045" s="226" t="s">
        <v>177</v>
      </c>
      <c r="AU1045" s="226" t="s">
        <v>87</v>
      </c>
      <c r="AV1045" s="12" t="s">
        <v>87</v>
      </c>
      <c r="AW1045" s="12" t="s">
        <v>41</v>
      </c>
      <c r="AX1045" s="12" t="s">
        <v>78</v>
      </c>
      <c r="AY1045" s="226" t="s">
        <v>168</v>
      </c>
    </row>
    <row r="1046" spans="2:65" s="1" customFormat="1" ht="31.5" customHeight="1">
      <c r="B1046" s="39"/>
      <c r="C1046" s="191" t="s">
        <v>1772</v>
      </c>
      <c r="D1046" s="191" t="s">
        <v>170</v>
      </c>
      <c r="E1046" s="192" t="s">
        <v>1773</v>
      </c>
      <c r="F1046" s="193" t="s">
        <v>1774</v>
      </c>
      <c r="G1046" s="194" t="s">
        <v>173</v>
      </c>
      <c r="H1046" s="195">
        <v>257.81400000000002</v>
      </c>
      <c r="I1046" s="196"/>
      <c r="J1046" s="197">
        <f>ROUND(I1046*H1046,2)</f>
        <v>0</v>
      </c>
      <c r="K1046" s="193" t="s">
        <v>174</v>
      </c>
      <c r="L1046" s="59"/>
      <c r="M1046" s="198" t="s">
        <v>22</v>
      </c>
      <c r="N1046" s="199" t="s">
        <v>49</v>
      </c>
      <c r="O1046" s="40"/>
      <c r="P1046" s="200">
        <f>O1046*H1046</f>
        <v>0</v>
      </c>
      <c r="Q1046" s="200">
        <v>0</v>
      </c>
      <c r="R1046" s="200">
        <f>Q1046*H1046</f>
        <v>0</v>
      </c>
      <c r="S1046" s="200">
        <v>6.8000000000000005E-2</v>
      </c>
      <c r="T1046" s="201">
        <f>S1046*H1046</f>
        <v>17.531352000000002</v>
      </c>
      <c r="AR1046" s="22" t="s">
        <v>249</v>
      </c>
      <c r="AT1046" s="22" t="s">
        <v>170</v>
      </c>
      <c r="AU1046" s="22" t="s">
        <v>87</v>
      </c>
      <c r="AY1046" s="22" t="s">
        <v>168</v>
      </c>
      <c r="BE1046" s="202">
        <f>IF(N1046="základní",J1046,0)</f>
        <v>0</v>
      </c>
      <c r="BF1046" s="202">
        <f>IF(N1046="snížená",J1046,0)</f>
        <v>0</v>
      </c>
      <c r="BG1046" s="202">
        <f>IF(N1046="zákl. přenesená",J1046,0)</f>
        <v>0</v>
      </c>
      <c r="BH1046" s="202">
        <f>IF(N1046="sníž. přenesená",J1046,0)</f>
        <v>0</v>
      </c>
      <c r="BI1046" s="202">
        <f>IF(N1046="nulová",J1046,0)</f>
        <v>0</v>
      </c>
      <c r="BJ1046" s="22" t="s">
        <v>24</v>
      </c>
      <c r="BK1046" s="202">
        <f>ROUND(I1046*H1046,2)</f>
        <v>0</v>
      </c>
      <c r="BL1046" s="22" t="s">
        <v>249</v>
      </c>
      <c r="BM1046" s="22" t="s">
        <v>1775</v>
      </c>
    </row>
    <row r="1047" spans="2:65" s="11" customFormat="1" ht="13.5">
      <c r="B1047" s="203"/>
      <c r="C1047" s="204"/>
      <c r="D1047" s="205" t="s">
        <v>177</v>
      </c>
      <c r="E1047" s="206" t="s">
        <v>22</v>
      </c>
      <c r="F1047" s="207" t="s">
        <v>283</v>
      </c>
      <c r="G1047" s="204"/>
      <c r="H1047" s="208" t="s">
        <v>22</v>
      </c>
      <c r="I1047" s="209"/>
      <c r="J1047" s="204"/>
      <c r="K1047" s="204"/>
      <c r="L1047" s="210"/>
      <c r="M1047" s="211"/>
      <c r="N1047" s="212"/>
      <c r="O1047" s="212"/>
      <c r="P1047" s="212"/>
      <c r="Q1047" s="212"/>
      <c r="R1047" s="212"/>
      <c r="S1047" s="212"/>
      <c r="T1047" s="213"/>
      <c r="AT1047" s="214" t="s">
        <v>177</v>
      </c>
      <c r="AU1047" s="214" t="s">
        <v>87</v>
      </c>
      <c r="AV1047" s="11" t="s">
        <v>24</v>
      </c>
      <c r="AW1047" s="11" t="s">
        <v>41</v>
      </c>
      <c r="AX1047" s="11" t="s">
        <v>78</v>
      </c>
      <c r="AY1047" s="214" t="s">
        <v>168</v>
      </c>
    </row>
    <row r="1048" spans="2:65" s="12" customFormat="1" ht="13.5">
      <c r="B1048" s="215"/>
      <c r="C1048" s="216"/>
      <c r="D1048" s="205" t="s">
        <v>177</v>
      </c>
      <c r="E1048" s="227" t="s">
        <v>22</v>
      </c>
      <c r="F1048" s="228" t="s">
        <v>1776</v>
      </c>
      <c r="G1048" s="216"/>
      <c r="H1048" s="229">
        <v>18.21</v>
      </c>
      <c r="I1048" s="221"/>
      <c r="J1048" s="216"/>
      <c r="K1048" s="216"/>
      <c r="L1048" s="222"/>
      <c r="M1048" s="223"/>
      <c r="N1048" s="224"/>
      <c r="O1048" s="224"/>
      <c r="P1048" s="224"/>
      <c r="Q1048" s="224"/>
      <c r="R1048" s="224"/>
      <c r="S1048" s="224"/>
      <c r="T1048" s="225"/>
      <c r="AT1048" s="226" t="s">
        <v>177</v>
      </c>
      <c r="AU1048" s="226" t="s">
        <v>87</v>
      </c>
      <c r="AV1048" s="12" t="s">
        <v>87</v>
      </c>
      <c r="AW1048" s="12" t="s">
        <v>41</v>
      </c>
      <c r="AX1048" s="12" t="s">
        <v>78</v>
      </c>
      <c r="AY1048" s="226" t="s">
        <v>168</v>
      </c>
    </row>
    <row r="1049" spans="2:65" s="12" customFormat="1" ht="13.5">
      <c r="B1049" s="215"/>
      <c r="C1049" s="216"/>
      <c r="D1049" s="205" t="s">
        <v>177</v>
      </c>
      <c r="E1049" s="227" t="s">
        <v>22</v>
      </c>
      <c r="F1049" s="228" t="s">
        <v>1777</v>
      </c>
      <c r="G1049" s="216"/>
      <c r="H1049" s="229">
        <v>-3.0750000000000002</v>
      </c>
      <c r="I1049" s="221"/>
      <c r="J1049" s="216"/>
      <c r="K1049" s="216"/>
      <c r="L1049" s="222"/>
      <c r="M1049" s="223"/>
      <c r="N1049" s="224"/>
      <c r="O1049" s="224"/>
      <c r="P1049" s="224"/>
      <c r="Q1049" s="224"/>
      <c r="R1049" s="224"/>
      <c r="S1049" s="224"/>
      <c r="T1049" s="225"/>
      <c r="AT1049" s="226" t="s">
        <v>177</v>
      </c>
      <c r="AU1049" s="226" t="s">
        <v>87</v>
      </c>
      <c r="AV1049" s="12" t="s">
        <v>87</v>
      </c>
      <c r="AW1049" s="12" t="s">
        <v>41</v>
      </c>
      <c r="AX1049" s="12" t="s">
        <v>78</v>
      </c>
      <c r="AY1049" s="226" t="s">
        <v>168</v>
      </c>
    </row>
    <row r="1050" spans="2:65" s="12" customFormat="1" ht="13.5">
      <c r="B1050" s="215"/>
      <c r="C1050" s="216"/>
      <c r="D1050" s="205" t="s">
        <v>177</v>
      </c>
      <c r="E1050" s="227" t="s">
        <v>22</v>
      </c>
      <c r="F1050" s="228" t="s">
        <v>1778</v>
      </c>
      <c r="G1050" s="216"/>
      <c r="H1050" s="229">
        <v>8.7449999999999992</v>
      </c>
      <c r="I1050" s="221"/>
      <c r="J1050" s="216"/>
      <c r="K1050" s="216"/>
      <c r="L1050" s="222"/>
      <c r="M1050" s="223"/>
      <c r="N1050" s="224"/>
      <c r="O1050" s="224"/>
      <c r="P1050" s="224"/>
      <c r="Q1050" s="224"/>
      <c r="R1050" s="224"/>
      <c r="S1050" s="224"/>
      <c r="T1050" s="225"/>
      <c r="AT1050" s="226" t="s">
        <v>177</v>
      </c>
      <c r="AU1050" s="226" t="s">
        <v>87</v>
      </c>
      <c r="AV1050" s="12" t="s">
        <v>87</v>
      </c>
      <c r="AW1050" s="12" t="s">
        <v>41</v>
      </c>
      <c r="AX1050" s="12" t="s">
        <v>78</v>
      </c>
      <c r="AY1050" s="226" t="s">
        <v>168</v>
      </c>
    </row>
    <row r="1051" spans="2:65" s="12" customFormat="1" ht="13.5">
      <c r="B1051" s="215"/>
      <c r="C1051" s="216"/>
      <c r="D1051" s="205" t="s">
        <v>177</v>
      </c>
      <c r="E1051" s="227" t="s">
        <v>22</v>
      </c>
      <c r="F1051" s="228" t="s">
        <v>1779</v>
      </c>
      <c r="G1051" s="216"/>
      <c r="H1051" s="229">
        <v>8.9459999999999997</v>
      </c>
      <c r="I1051" s="221"/>
      <c r="J1051" s="216"/>
      <c r="K1051" s="216"/>
      <c r="L1051" s="222"/>
      <c r="M1051" s="223"/>
      <c r="N1051" s="224"/>
      <c r="O1051" s="224"/>
      <c r="P1051" s="224"/>
      <c r="Q1051" s="224"/>
      <c r="R1051" s="224"/>
      <c r="S1051" s="224"/>
      <c r="T1051" s="225"/>
      <c r="AT1051" s="226" t="s">
        <v>177</v>
      </c>
      <c r="AU1051" s="226" t="s">
        <v>87</v>
      </c>
      <c r="AV1051" s="12" t="s">
        <v>87</v>
      </c>
      <c r="AW1051" s="12" t="s">
        <v>41</v>
      </c>
      <c r="AX1051" s="12" t="s">
        <v>78</v>
      </c>
      <c r="AY1051" s="226" t="s">
        <v>168</v>
      </c>
    </row>
    <row r="1052" spans="2:65" s="12" customFormat="1" ht="13.5">
      <c r="B1052" s="215"/>
      <c r="C1052" s="216"/>
      <c r="D1052" s="205" t="s">
        <v>177</v>
      </c>
      <c r="E1052" s="227" t="s">
        <v>22</v>
      </c>
      <c r="F1052" s="228" t="s">
        <v>1780</v>
      </c>
      <c r="G1052" s="216"/>
      <c r="H1052" s="229">
        <v>6.21</v>
      </c>
      <c r="I1052" s="221"/>
      <c r="J1052" s="216"/>
      <c r="K1052" s="216"/>
      <c r="L1052" s="222"/>
      <c r="M1052" s="223"/>
      <c r="N1052" s="224"/>
      <c r="O1052" s="224"/>
      <c r="P1052" s="224"/>
      <c r="Q1052" s="224"/>
      <c r="R1052" s="224"/>
      <c r="S1052" s="224"/>
      <c r="T1052" s="225"/>
      <c r="AT1052" s="226" t="s">
        <v>177</v>
      </c>
      <c r="AU1052" s="226" t="s">
        <v>87</v>
      </c>
      <c r="AV1052" s="12" t="s">
        <v>87</v>
      </c>
      <c r="AW1052" s="12" t="s">
        <v>41</v>
      </c>
      <c r="AX1052" s="12" t="s">
        <v>78</v>
      </c>
      <c r="AY1052" s="226" t="s">
        <v>168</v>
      </c>
    </row>
    <row r="1053" spans="2:65" s="12" customFormat="1" ht="13.5">
      <c r="B1053" s="215"/>
      <c r="C1053" s="216"/>
      <c r="D1053" s="205" t="s">
        <v>177</v>
      </c>
      <c r="E1053" s="227" t="s">
        <v>22</v>
      </c>
      <c r="F1053" s="228" t="s">
        <v>1781</v>
      </c>
      <c r="G1053" s="216"/>
      <c r="H1053" s="229">
        <v>9.3000000000000007</v>
      </c>
      <c r="I1053" s="221"/>
      <c r="J1053" s="216"/>
      <c r="K1053" s="216"/>
      <c r="L1053" s="222"/>
      <c r="M1053" s="223"/>
      <c r="N1053" s="224"/>
      <c r="O1053" s="224"/>
      <c r="P1053" s="224"/>
      <c r="Q1053" s="224"/>
      <c r="R1053" s="224"/>
      <c r="S1053" s="224"/>
      <c r="T1053" s="225"/>
      <c r="AT1053" s="226" t="s">
        <v>177</v>
      </c>
      <c r="AU1053" s="226" t="s">
        <v>87</v>
      </c>
      <c r="AV1053" s="12" t="s">
        <v>87</v>
      </c>
      <c r="AW1053" s="12" t="s">
        <v>41</v>
      </c>
      <c r="AX1053" s="12" t="s">
        <v>78</v>
      </c>
      <c r="AY1053" s="226" t="s">
        <v>168</v>
      </c>
    </row>
    <row r="1054" spans="2:65" s="12" customFormat="1" ht="13.5">
      <c r="B1054" s="215"/>
      <c r="C1054" s="216"/>
      <c r="D1054" s="205" t="s">
        <v>177</v>
      </c>
      <c r="E1054" s="227" t="s">
        <v>22</v>
      </c>
      <c r="F1054" s="228" t="s">
        <v>1782</v>
      </c>
      <c r="G1054" s="216"/>
      <c r="H1054" s="229">
        <v>12.93</v>
      </c>
      <c r="I1054" s="221"/>
      <c r="J1054" s="216"/>
      <c r="K1054" s="216"/>
      <c r="L1054" s="222"/>
      <c r="M1054" s="223"/>
      <c r="N1054" s="224"/>
      <c r="O1054" s="224"/>
      <c r="P1054" s="224"/>
      <c r="Q1054" s="224"/>
      <c r="R1054" s="224"/>
      <c r="S1054" s="224"/>
      <c r="T1054" s="225"/>
      <c r="AT1054" s="226" t="s">
        <v>177</v>
      </c>
      <c r="AU1054" s="226" t="s">
        <v>87</v>
      </c>
      <c r="AV1054" s="12" t="s">
        <v>87</v>
      </c>
      <c r="AW1054" s="12" t="s">
        <v>41</v>
      </c>
      <c r="AX1054" s="12" t="s">
        <v>78</v>
      </c>
      <c r="AY1054" s="226" t="s">
        <v>168</v>
      </c>
    </row>
    <row r="1055" spans="2:65" s="11" customFormat="1" ht="13.5">
      <c r="B1055" s="203"/>
      <c r="C1055" s="204"/>
      <c r="D1055" s="205" t="s">
        <v>177</v>
      </c>
      <c r="E1055" s="206" t="s">
        <v>22</v>
      </c>
      <c r="F1055" s="207" t="s">
        <v>292</v>
      </c>
      <c r="G1055" s="204"/>
      <c r="H1055" s="208" t="s">
        <v>22</v>
      </c>
      <c r="I1055" s="209"/>
      <c r="J1055" s="204"/>
      <c r="K1055" s="204"/>
      <c r="L1055" s="210"/>
      <c r="M1055" s="211"/>
      <c r="N1055" s="212"/>
      <c r="O1055" s="212"/>
      <c r="P1055" s="212"/>
      <c r="Q1055" s="212"/>
      <c r="R1055" s="212"/>
      <c r="S1055" s="212"/>
      <c r="T1055" s="213"/>
      <c r="AT1055" s="214" t="s">
        <v>177</v>
      </c>
      <c r="AU1055" s="214" t="s">
        <v>87</v>
      </c>
      <c r="AV1055" s="11" t="s">
        <v>24</v>
      </c>
      <c r="AW1055" s="11" t="s">
        <v>41</v>
      </c>
      <c r="AX1055" s="11" t="s">
        <v>78</v>
      </c>
      <c r="AY1055" s="214" t="s">
        <v>168</v>
      </c>
    </row>
    <row r="1056" spans="2:65" s="12" customFormat="1" ht="13.5">
      <c r="B1056" s="215"/>
      <c r="C1056" s="216"/>
      <c r="D1056" s="205" t="s">
        <v>177</v>
      </c>
      <c r="E1056" s="227" t="s">
        <v>22</v>
      </c>
      <c r="F1056" s="228" t="s">
        <v>1783</v>
      </c>
      <c r="G1056" s="216"/>
      <c r="H1056" s="229">
        <v>16.920000000000002</v>
      </c>
      <c r="I1056" s="221"/>
      <c r="J1056" s="216"/>
      <c r="K1056" s="216"/>
      <c r="L1056" s="222"/>
      <c r="M1056" s="223"/>
      <c r="N1056" s="224"/>
      <c r="O1056" s="224"/>
      <c r="P1056" s="224"/>
      <c r="Q1056" s="224"/>
      <c r="R1056" s="224"/>
      <c r="S1056" s="224"/>
      <c r="T1056" s="225"/>
      <c r="AT1056" s="226" t="s">
        <v>177</v>
      </c>
      <c r="AU1056" s="226" t="s">
        <v>87</v>
      </c>
      <c r="AV1056" s="12" t="s">
        <v>87</v>
      </c>
      <c r="AW1056" s="12" t="s">
        <v>41</v>
      </c>
      <c r="AX1056" s="12" t="s">
        <v>78</v>
      </c>
      <c r="AY1056" s="226" t="s">
        <v>168</v>
      </c>
    </row>
    <row r="1057" spans="2:65" s="12" customFormat="1" ht="13.5">
      <c r="B1057" s="215"/>
      <c r="C1057" s="216"/>
      <c r="D1057" s="205" t="s">
        <v>177</v>
      </c>
      <c r="E1057" s="227" t="s">
        <v>22</v>
      </c>
      <c r="F1057" s="228" t="s">
        <v>1784</v>
      </c>
      <c r="G1057" s="216"/>
      <c r="H1057" s="229">
        <v>48.134999999999998</v>
      </c>
      <c r="I1057" s="221"/>
      <c r="J1057" s="216"/>
      <c r="K1057" s="216"/>
      <c r="L1057" s="222"/>
      <c r="M1057" s="223"/>
      <c r="N1057" s="224"/>
      <c r="O1057" s="224"/>
      <c r="P1057" s="224"/>
      <c r="Q1057" s="224"/>
      <c r="R1057" s="224"/>
      <c r="S1057" s="224"/>
      <c r="T1057" s="225"/>
      <c r="AT1057" s="226" t="s">
        <v>177</v>
      </c>
      <c r="AU1057" s="226" t="s">
        <v>87</v>
      </c>
      <c r="AV1057" s="12" t="s">
        <v>87</v>
      </c>
      <c r="AW1057" s="12" t="s">
        <v>41</v>
      </c>
      <c r="AX1057" s="12" t="s">
        <v>78</v>
      </c>
      <c r="AY1057" s="226" t="s">
        <v>168</v>
      </c>
    </row>
    <row r="1058" spans="2:65" s="12" customFormat="1" ht="13.5">
      <c r="B1058" s="215"/>
      <c r="C1058" s="216"/>
      <c r="D1058" s="205" t="s">
        <v>177</v>
      </c>
      <c r="E1058" s="227" t="s">
        <v>22</v>
      </c>
      <c r="F1058" s="228" t="s">
        <v>1785</v>
      </c>
      <c r="G1058" s="216"/>
      <c r="H1058" s="229">
        <v>45.585000000000001</v>
      </c>
      <c r="I1058" s="221"/>
      <c r="J1058" s="216"/>
      <c r="K1058" s="216"/>
      <c r="L1058" s="222"/>
      <c r="M1058" s="223"/>
      <c r="N1058" s="224"/>
      <c r="O1058" s="224"/>
      <c r="P1058" s="224"/>
      <c r="Q1058" s="224"/>
      <c r="R1058" s="224"/>
      <c r="S1058" s="224"/>
      <c r="T1058" s="225"/>
      <c r="AT1058" s="226" t="s">
        <v>177</v>
      </c>
      <c r="AU1058" s="226" t="s">
        <v>87</v>
      </c>
      <c r="AV1058" s="12" t="s">
        <v>87</v>
      </c>
      <c r="AW1058" s="12" t="s">
        <v>41</v>
      </c>
      <c r="AX1058" s="12" t="s">
        <v>78</v>
      </c>
      <c r="AY1058" s="226" t="s">
        <v>168</v>
      </c>
    </row>
    <row r="1059" spans="2:65" s="12" customFormat="1" ht="13.5">
      <c r="B1059" s="215"/>
      <c r="C1059" s="216"/>
      <c r="D1059" s="205" t="s">
        <v>177</v>
      </c>
      <c r="E1059" s="227" t="s">
        <v>22</v>
      </c>
      <c r="F1059" s="228" t="s">
        <v>1786</v>
      </c>
      <c r="G1059" s="216"/>
      <c r="H1059" s="229">
        <v>20.145</v>
      </c>
      <c r="I1059" s="221"/>
      <c r="J1059" s="216"/>
      <c r="K1059" s="216"/>
      <c r="L1059" s="222"/>
      <c r="M1059" s="223"/>
      <c r="N1059" s="224"/>
      <c r="O1059" s="224"/>
      <c r="P1059" s="224"/>
      <c r="Q1059" s="224"/>
      <c r="R1059" s="224"/>
      <c r="S1059" s="224"/>
      <c r="T1059" s="225"/>
      <c r="AT1059" s="226" t="s">
        <v>177</v>
      </c>
      <c r="AU1059" s="226" t="s">
        <v>87</v>
      </c>
      <c r="AV1059" s="12" t="s">
        <v>87</v>
      </c>
      <c r="AW1059" s="12" t="s">
        <v>41</v>
      </c>
      <c r="AX1059" s="12" t="s">
        <v>78</v>
      </c>
      <c r="AY1059" s="226" t="s">
        <v>168</v>
      </c>
    </row>
    <row r="1060" spans="2:65" s="12" customFormat="1" ht="13.5">
      <c r="B1060" s="215"/>
      <c r="C1060" s="216"/>
      <c r="D1060" s="205" t="s">
        <v>177</v>
      </c>
      <c r="E1060" s="227" t="s">
        <v>22</v>
      </c>
      <c r="F1060" s="228" t="s">
        <v>1787</v>
      </c>
      <c r="G1060" s="216"/>
      <c r="H1060" s="229">
        <v>18.434999999999999</v>
      </c>
      <c r="I1060" s="221"/>
      <c r="J1060" s="216"/>
      <c r="K1060" s="216"/>
      <c r="L1060" s="222"/>
      <c r="M1060" s="223"/>
      <c r="N1060" s="224"/>
      <c r="O1060" s="224"/>
      <c r="P1060" s="224"/>
      <c r="Q1060" s="224"/>
      <c r="R1060" s="224"/>
      <c r="S1060" s="224"/>
      <c r="T1060" s="225"/>
      <c r="AT1060" s="226" t="s">
        <v>177</v>
      </c>
      <c r="AU1060" s="226" t="s">
        <v>87</v>
      </c>
      <c r="AV1060" s="12" t="s">
        <v>87</v>
      </c>
      <c r="AW1060" s="12" t="s">
        <v>41</v>
      </c>
      <c r="AX1060" s="12" t="s">
        <v>78</v>
      </c>
      <c r="AY1060" s="226" t="s">
        <v>168</v>
      </c>
    </row>
    <row r="1061" spans="2:65" s="12" customFormat="1" ht="13.5">
      <c r="B1061" s="215"/>
      <c r="C1061" s="216"/>
      <c r="D1061" s="205" t="s">
        <v>177</v>
      </c>
      <c r="E1061" s="227" t="s">
        <v>22</v>
      </c>
      <c r="F1061" s="228" t="s">
        <v>1788</v>
      </c>
      <c r="G1061" s="216"/>
      <c r="H1061" s="229">
        <v>16.728000000000002</v>
      </c>
      <c r="I1061" s="221"/>
      <c r="J1061" s="216"/>
      <c r="K1061" s="216"/>
      <c r="L1061" s="222"/>
      <c r="M1061" s="223"/>
      <c r="N1061" s="224"/>
      <c r="O1061" s="224"/>
      <c r="P1061" s="224"/>
      <c r="Q1061" s="224"/>
      <c r="R1061" s="224"/>
      <c r="S1061" s="224"/>
      <c r="T1061" s="225"/>
      <c r="AT1061" s="226" t="s">
        <v>177</v>
      </c>
      <c r="AU1061" s="226" t="s">
        <v>87</v>
      </c>
      <c r="AV1061" s="12" t="s">
        <v>87</v>
      </c>
      <c r="AW1061" s="12" t="s">
        <v>41</v>
      </c>
      <c r="AX1061" s="12" t="s">
        <v>78</v>
      </c>
      <c r="AY1061" s="226" t="s">
        <v>168</v>
      </c>
    </row>
    <row r="1062" spans="2:65" s="12" customFormat="1" ht="13.5">
      <c r="B1062" s="215"/>
      <c r="C1062" s="216"/>
      <c r="D1062" s="205" t="s">
        <v>177</v>
      </c>
      <c r="E1062" s="227" t="s">
        <v>22</v>
      </c>
      <c r="F1062" s="228" t="s">
        <v>1789</v>
      </c>
      <c r="G1062" s="216"/>
      <c r="H1062" s="229">
        <v>12.57</v>
      </c>
      <c r="I1062" s="221"/>
      <c r="J1062" s="216"/>
      <c r="K1062" s="216"/>
      <c r="L1062" s="222"/>
      <c r="M1062" s="223"/>
      <c r="N1062" s="224"/>
      <c r="O1062" s="224"/>
      <c r="P1062" s="224"/>
      <c r="Q1062" s="224"/>
      <c r="R1062" s="224"/>
      <c r="S1062" s="224"/>
      <c r="T1062" s="225"/>
      <c r="AT1062" s="226" t="s">
        <v>177</v>
      </c>
      <c r="AU1062" s="226" t="s">
        <v>87</v>
      </c>
      <c r="AV1062" s="12" t="s">
        <v>87</v>
      </c>
      <c r="AW1062" s="12" t="s">
        <v>41</v>
      </c>
      <c r="AX1062" s="12" t="s">
        <v>78</v>
      </c>
      <c r="AY1062" s="226" t="s">
        <v>168</v>
      </c>
    </row>
    <row r="1063" spans="2:65" s="12" customFormat="1" ht="13.5">
      <c r="B1063" s="215"/>
      <c r="C1063" s="216"/>
      <c r="D1063" s="217" t="s">
        <v>177</v>
      </c>
      <c r="E1063" s="218" t="s">
        <v>22</v>
      </c>
      <c r="F1063" s="219" t="s">
        <v>1790</v>
      </c>
      <c r="G1063" s="216"/>
      <c r="H1063" s="220">
        <v>18.03</v>
      </c>
      <c r="I1063" s="221"/>
      <c r="J1063" s="216"/>
      <c r="K1063" s="216"/>
      <c r="L1063" s="222"/>
      <c r="M1063" s="223"/>
      <c r="N1063" s="224"/>
      <c r="O1063" s="224"/>
      <c r="P1063" s="224"/>
      <c r="Q1063" s="224"/>
      <c r="R1063" s="224"/>
      <c r="S1063" s="224"/>
      <c r="T1063" s="225"/>
      <c r="AT1063" s="226" t="s">
        <v>177</v>
      </c>
      <c r="AU1063" s="226" t="s">
        <v>87</v>
      </c>
      <c r="AV1063" s="12" t="s">
        <v>87</v>
      </c>
      <c r="AW1063" s="12" t="s">
        <v>41</v>
      </c>
      <c r="AX1063" s="12" t="s">
        <v>78</v>
      </c>
      <c r="AY1063" s="226" t="s">
        <v>168</v>
      </c>
    </row>
    <row r="1064" spans="2:65" s="1" customFormat="1" ht="31.5" customHeight="1">
      <c r="B1064" s="39"/>
      <c r="C1064" s="191" t="s">
        <v>1791</v>
      </c>
      <c r="D1064" s="191" t="s">
        <v>170</v>
      </c>
      <c r="E1064" s="192" t="s">
        <v>1792</v>
      </c>
      <c r="F1064" s="193" t="s">
        <v>1793</v>
      </c>
      <c r="G1064" s="194" t="s">
        <v>433</v>
      </c>
      <c r="H1064" s="195">
        <v>500</v>
      </c>
      <c r="I1064" s="196"/>
      <c r="J1064" s="197">
        <f t="shared" ref="J1064:J1069" si="40">ROUND(I1064*H1064,2)</f>
        <v>0</v>
      </c>
      <c r="K1064" s="193" t="s">
        <v>22</v>
      </c>
      <c r="L1064" s="59"/>
      <c r="M1064" s="198" t="s">
        <v>22</v>
      </c>
      <c r="N1064" s="199" t="s">
        <v>49</v>
      </c>
      <c r="O1064" s="40"/>
      <c r="P1064" s="200">
        <f t="shared" ref="P1064:P1069" si="41">O1064*H1064</f>
        <v>0</v>
      </c>
      <c r="Q1064" s="200">
        <v>0</v>
      </c>
      <c r="R1064" s="200">
        <f t="shared" ref="R1064:R1069" si="42">Q1064*H1064</f>
        <v>0</v>
      </c>
      <c r="S1064" s="200">
        <v>0</v>
      </c>
      <c r="T1064" s="201">
        <f t="shared" ref="T1064:T1069" si="43">S1064*H1064</f>
        <v>0</v>
      </c>
      <c r="AR1064" s="22" t="s">
        <v>249</v>
      </c>
      <c r="AT1064" s="22" t="s">
        <v>170</v>
      </c>
      <c r="AU1064" s="22" t="s">
        <v>87</v>
      </c>
      <c r="AY1064" s="22" t="s">
        <v>168</v>
      </c>
      <c r="BE1064" s="202">
        <f t="shared" ref="BE1064:BE1069" si="44">IF(N1064="základní",J1064,0)</f>
        <v>0</v>
      </c>
      <c r="BF1064" s="202">
        <f t="shared" ref="BF1064:BF1069" si="45">IF(N1064="snížená",J1064,0)</f>
        <v>0</v>
      </c>
      <c r="BG1064" s="202">
        <f t="shared" ref="BG1064:BG1069" si="46">IF(N1064="zákl. přenesená",J1064,0)</f>
        <v>0</v>
      </c>
      <c r="BH1064" s="202">
        <f t="shared" ref="BH1064:BH1069" si="47">IF(N1064="sníž. přenesená",J1064,0)</f>
        <v>0</v>
      </c>
      <c r="BI1064" s="202">
        <f t="shared" ref="BI1064:BI1069" si="48">IF(N1064="nulová",J1064,0)</f>
        <v>0</v>
      </c>
      <c r="BJ1064" s="22" t="s">
        <v>24</v>
      </c>
      <c r="BK1064" s="202">
        <f t="shared" ref="BK1064:BK1069" si="49">ROUND(I1064*H1064,2)</f>
        <v>0</v>
      </c>
      <c r="BL1064" s="22" t="s">
        <v>249</v>
      </c>
      <c r="BM1064" s="22" t="s">
        <v>1794</v>
      </c>
    </row>
    <row r="1065" spans="2:65" s="1" customFormat="1" ht="22.5" customHeight="1">
      <c r="B1065" s="39"/>
      <c r="C1065" s="191" t="s">
        <v>1795</v>
      </c>
      <c r="D1065" s="191" t="s">
        <v>170</v>
      </c>
      <c r="E1065" s="192" t="s">
        <v>1796</v>
      </c>
      <c r="F1065" s="193" t="s">
        <v>1797</v>
      </c>
      <c r="G1065" s="194" t="s">
        <v>433</v>
      </c>
      <c r="H1065" s="195">
        <v>500</v>
      </c>
      <c r="I1065" s="196"/>
      <c r="J1065" s="197">
        <f t="shared" si="40"/>
        <v>0</v>
      </c>
      <c r="K1065" s="193" t="s">
        <v>22</v>
      </c>
      <c r="L1065" s="59"/>
      <c r="M1065" s="198" t="s">
        <v>22</v>
      </c>
      <c r="N1065" s="199" t="s">
        <v>49</v>
      </c>
      <c r="O1065" s="40"/>
      <c r="P1065" s="200">
        <f t="shared" si="41"/>
        <v>0</v>
      </c>
      <c r="Q1065" s="200">
        <v>0</v>
      </c>
      <c r="R1065" s="200">
        <f t="shared" si="42"/>
        <v>0</v>
      </c>
      <c r="S1065" s="200">
        <v>0</v>
      </c>
      <c r="T1065" s="201">
        <f t="shared" si="43"/>
        <v>0</v>
      </c>
      <c r="AR1065" s="22" t="s">
        <v>249</v>
      </c>
      <c r="AT1065" s="22" t="s">
        <v>170</v>
      </c>
      <c r="AU1065" s="22" t="s">
        <v>87</v>
      </c>
      <c r="AY1065" s="22" t="s">
        <v>168</v>
      </c>
      <c r="BE1065" s="202">
        <f t="shared" si="44"/>
        <v>0</v>
      </c>
      <c r="BF1065" s="202">
        <f t="shared" si="45"/>
        <v>0</v>
      </c>
      <c r="BG1065" s="202">
        <f t="shared" si="46"/>
        <v>0</v>
      </c>
      <c r="BH1065" s="202">
        <f t="shared" si="47"/>
        <v>0</v>
      </c>
      <c r="BI1065" s="202">
        <f t="shared" si="48"/>
        <v>0</v>
      </c>
      <c r="BJ1065" s="22" t="s">
        <v>24</v>
      </c>
      <c r="BK1065" s="202">
        <f t="shared" si="49"/>
        <v>0</v>
      </c>
      <c r="BL1065" s="22" t="s">
        <v>249</v>
      </c>
      <c r="BM1065" s="22" t="s">
        <v>1798</v>
      </c>
    </row>
    <row r="1066" spans="2:65" s="1" customFormat="1" ht="22.5" customHeight="1">
      <c r="B1066" s="39"/>
      <c r="C1066" s="191" t="s">
        <v>1799</v>
      </c>
      <c r="D1066" s="191" t="s">
        <v>170</v>
      </c>
      <c r="E1066" s="192" t="s">
        <v>1800</v>
      </c>
      <c r="F1066" s="193" t="s">
        <v>1801</v>
      </c>
      <c r="G1066" s="194" t="s">
        <v>276</v>
      </c>
      <c r="H1066" s="195">
        <v>2</v>
      </c>
      <c r="I1066" s="196"/>
      <c r="J1066" s="197">
        <f t="shared" si="40"/>
        <v>0</v>
      </c>
      <c r="K1066" s="193" t="s">
        <v>22</v>
      </c>
      <c r="L1066" s="59"/>
      <c r="M1066" s="198" t="s">
        <v>22</v>
      </c>
      <c r="N1066" s="199" t="s">
        <v>49</v>
      </c>
      <c r="O1066" s="40"/>
      <c r="P1066" s="200">
        <f t="shared" si="41"/>
        <v>0</v>
      </c>
      <c r="Q1066" s="200">
        <v>0</v>
      </c>
      <c r="R1066" s="200">
        <f t="shared" si="42"/>
        <v>0</v>
      </c>
      <c r="S1066" s="200">
        <v>0</v>
      </c>
      <c r="T1066" s="201">
        <f t="shared" si="43"/>
        <v>0</v>
      </c>
      <c r="AR1066" s="22" t="s">
        <v>249</v>
      </c>
      <c r="AT1066" s="22" t="s">
        <v>170</v>
      </c>
      <c r="AU1066" s="22" t="s">
        <v>87</v>
      </c>
      <c r="AY1066" s="22" t="s">
        <v>168</v>
      </c>
      <c r="BE1066" s="202">
        <f t="shared" si="44"/>
        <v>0</v>
      </c>
      <c r="BF1066" s="202">
        <f t="shared" si="45"/>
        <v>0</v>
      </c>
      <c r="BG1066" s="202">
        <f t="shared" si="46"/>
        <v>0</v>
      </c>
      <c r="BH1066" s="202">
        <f t="shared" si="47"/>
        <v>0</v>
      </c>
      <c r="BI1066" s="202">
        <f t="shared" si="48"/>
        <v>0</v>
      </c>
      <c r="BJ1066" s="22" t="s">
        <v>24</v>
      </c>
      <c r="BK1066" s="202">
        <f t="shared" si="49"/>
        <v>0</v>
      </c>
      <c r="BL1066" s="22" t="s">
        <v>249</v>
      </c>
      <c r="BM1066" s="22" t="s">
        <v>1802</v>
      </c>
    </row>
    <row r="1067" spans="2:65" s="1" customFormat="1" ht="22.5" customHeight="1">
      <c r="B1067" s="39"/>
      <c r="C1067" s="191" t="s">
        <v>1803</v>
      </c>
      <c r="D1067" s="191" t="s">
        <v>170</v>
      </c>
      <c r="E1067" s="192" t="s">
        <v>1804</v>
      </c>
      <c r="F1067" s="193" t="s">
        <v>1805</v>
      </c>
      <c r="G1067" s="194" t="s">
        <v>1373</v>
      </c>
      <c r="H1067" s="195">
        <v>1</v>
      </c>
      <c r="I1067" s="196"/>
      <c r="J1067" s="197">
        <f t="shared" si="40"/>
        <v>0</v>
      </c>
      <c r="K1067" s="193" t="s">
        <v>22</v>
      </c>
      <c r="L1067" s="59"/>
      <c r="M1067" s="198" t="s">
        <v>22</v>
      </c>
      <c r="N1067" s="199" t="s">
        <v>49</v>
      </c>
      <c r="O1067" s="40"/>
      <c r="P1067" s="200">
        <f t="shared" si="41"/>
        <v>0</v>
      </c>
      <c r="Q1067" s="200">
        <v>0</v>
      </c>
      <c r="R1067" s="200">
        <f t="shared" si="42"/>
        <v>0</v>
      </c>
      <c r="S1067" s="200">
        <v>0</v>
      </c>
      <c r="T1067" s="201">
        <f t="shared" si="43"/>
        <v>0</v>
      </c>
      <c r="AR1067" s="22" t="s">
        <v>249</v>
      </c>
      <c r="AT1067" s="22" t="s">
        <v>170</v>
      </c>
      <c r="AU1067" s="22" t="s">
        <v>87</v>
      </c>
      <c r="AY1067" s="22" t="s">
        <v>168</v>
      </c>
      <c r="BE1067" s="202">
        <f t="shared" si="44"/>
        <v>0</v>
      </c>
      <c r="BF1067" s="202">
        <f t="shared" si="45"/>
        <v>0</v>
      </c>
      <c r="BG1067" s="202">
        <f t="shared" si="46"/>
        <v>0</v>
      </c>
      <c r="BH1067" s="202">
        <f t="shared" si="47"/>
        <v>0</v>
      </c>
      <c r="BI1067" s="202">
        <f t="shared" si="48"/>
        <v>0</v>
      </c>
      <c r="BJ1067" s="22" t="s">
        <v>24</v>
      </c>
      <c r="BK1067" s="202">
        <f t="shared" si="49"/>
        <v>0</v>
      </c>
      <c r="BL1067" s="22" t="s">
        <v>249</v>
      </c>
      <c r="BM1067" s="22" t="s">
        <v>1806</v>
      </c>
    </row>
    <row r="1068" spans="2:65" s="1" customFormat="1" ht="22.5" customHeight="1">
      <c r="B1068" s="39"/>
      <c r="C1068" s="191" t="s">
        <v>1807</v>
      </c>
      <c r="D1068" s="191" t="s">
        <v>170</v>
      </c>
      <c r="E1068" s="192" t="s">
        <v>1808</v>
      </c>
      <c r="F1068" s="193" t="s">
        <v>1809</v>
      </c>
      <c r="G1068" s="194" t="s">
        <v>433</v>
      </c>
      <c r="H1068" s="195">
        <v>100</v>
      </c>
      <c r="I1068" s="196"/>
      <c r="J1068" s="197">
        <f t="shared" si="40"/>
        <v>0</v>
      </c>
      <c r="K1068" s="193" t="s">
        <v>22</v>
      </c>
      <c r="L1068" s="59"/>
      <c r="M1068" s="198" t="s">
        <v>22</v>
      </c>
      <c r="N1068" s="199" t="s">
        <v>49</v>
      </c>
      <c r="O1068" s="40"/>
      <c r="P1068" s="200">
        <f t="shared" si="41"/>
        <v>0</v>
      </c>
      <c r="Q1068" s="200">
        <v>0</v>
      </c>
      <c r="R1068" s="200">
        <f t="shared" si="42"/>
        <v>0</v>
      </c>
      <c r="S1068" s="200">
        <v>0</v>
      </c>
      <c r="T1068" s="201">
        <f t="shared" si="43"/>
        <v>0</v>
      </c>
      <c r="AR1068" s="22" t="s">
        <v>249</v>
      </c>
      <c r="AT1068" s="22" t="s">
        <v>170</v>
      </c>
      <c r="AU1068" s="22" t="s">
        <v>87</v>
      </c>
      <c r="AY1068" s="22" t="s">
        <v>168</v>
      </c>
      <c r="BE1068" s="202">
        <f t="shared" si="44"/>
        <v>0</v>
      </c>
      <c r="BF1068" s="202">
        <f t="shared" si="45"/>
        <v>0</v>
      </c>
      <c r="BG1068" s="202">
        <f t="shared" si="46"/>
        <v>0</v>
      </c>
      <c r="BH1068" s="202">
        <f t="shared" si="47"/>
        <v>0</v>
      </c>
      <c r="BI1068" s="202">
        <f t="shared" si="48"/>
        <v>0</v>
      </c>
      <c r="BJ1068" s="22" t="s">
        <v>24</v>
      </c>
      <c r="BK1068" s="202">
        <f t="shared" si="49"/>
        <v>0</v>
      </c>
      <c r="BL1068" s="22" t="s">
        <v>249</v>
      </c>
      <c r="BM1068" s="22" t="s">
        <v>1810</v>
      </c>
    </row>
    <row r="1069" spans="2:65" s="1" customFormat="1" ht="22.5" customHeight="1">
      <c r="B1069" s="39"/>
      <c r="C1069" s="191" t="s">
        <v>1811</v>
      </c>
      <c r="D1069" s="191" t="s">
        <v>170</v>
      </c>
      <c r="E1069" s="192" t="s">
        <v>1812</v>
      </c>
      <c r="F1069" s="193" t="s">
        <v>1813</v>
      </c>
      <c r="G1069" s="194" t="s">
        <v>433</v>
      </c>
      <c r="H1069" s="195">
        <v>100</v>
      </c>
      <c r="I1069" s="196"/>
      <c r="J1069" s="197">
        <f t="shared" si="40"/>
        <v>0</v>
      </c>
      <c r="K1069" s="193" t="s">
        <v>22</v>
      </c>
      <c r="L1069" s="59"/>
      <c r="M1069" s="198" t="s">
        <v>22</v>
      </c>
      <c r="N1069" s="199" t="s">
        <v>49</v>
      </c>
      <c r="O1069" s="40"/>
      <c r="P1069" s="200">
        <f t="shared" si="41"/>
        <v>0</v>
      </c>
      <c r="Q1069" s="200">
        <v>0</v>
      </c>
      <c r="R1069" s="200">
        <f t="shared" si="42"/>
        <v>0</v>
      </c>
      <c r="S1069" s="200">
        <v>0</v>
      </c>
      <c r="T1069" s="201">
        <f t="shared" si="43"/>
        <v>0</v>
      </c>
      <c r="AR1069" s="22" t="s">
        <v>249</v>
      </c>
      <c r="AT1069" s="22" t="s">
        <v>170</v>
      </c>
      <c r="AU1069" s="22" t="s">
        <v>87</v>
      </c>
      <c r="AY1069" s="22" t="s">
        <v>168</v>
      </c>
      <c r="BE1069" s="202">
        <f t="shared" si="44"/>
        <v>0</v>
      </c>
      <c r="BF1069" s="202">
        <f t="shared" si="45"/>
        <v>0</v>
      </c>
      <c r="BG1069" s="202">
        <f t="shared" si="46"/>
        <v>0</v>
      </c>
      <c r="BH1069" s="202">
        <f t="shared" si="47"/>
        <v>0</v>
      </c>
      <c r="BI1069" s="202">
        <f t="shared" si="48"/>
        <v>0</v>
      </c>
      <c r="BJ1069" s="22" t="s">
        <v>24</v>
      </c>
      <c r="BK1069" s="202">
        <f t="shared" si="49"/>
        <v>0</v>
      </c>
      <c r="BL1069" s="22" t="s">
        <v>249</v>
      </c>
      <c r="BM1069" s="22" t="s">
        <v>1814</v>
      </c>
    </row>
    <row r="1070" spans="2:65" s="10" customFormat="1" ht="29.85" customHeight="1">
      <c r="B1070" s="174"/>
      <c r="C1070" s="175"/>
      <c r="D1070" s="188" t="s">
        <v>77</v>
      </c>
      <c r="E1070" s="189" t="s">
        <v>1815</v>
      </c>
      <c r="F1070" s="189" t="s">
        <v>1816</v>
      </c>
      <c r="G1070" s="175"/>
      <c r="H1070" s="175"/>
      <c r="I1070" s="178"/>
      <c r="J1070" s="190">
        <f>BK1070</f>
        <v>0</v>
      </c>
      <c r="K1070" s="175"/>
      <c r="L1070" s="180"/>
      <c r="M1070" s="181"/>
      <c r="N1070" s="182"/>
      <c r="O1070" s="182"/>
      <c r="P1070" s="183">
        <f>SUM(P1071:P1080)</f>
        <v>0</v>
      </c>
      <c r="Q1070" s="182"/>
      <c r="R1070" s="183">
        <f>SUM(R1071:R1080)</f>
        <v>0</v>
      </c>
      <c r="S1070" s="182"/>
      <c r="T1070" s="184">
        <f>SUM(T1071:T1080)</f>
        <v>0</v>
      </c>
      <c r="AR1070" s="185" t="s">
        <v>24</v>
      </c>
      <c r="AT1070" s="186" t="s">
        <v>77</v>
      </c>
      <c r="AU1070" s="186" t="s">
        <v>24</v>
      </c>
      <c r="AY1070" s="185" t="s">
        <v>168</v>
      </c>
      <c r="BK1070" s="187">
        <f>SUM(BK1071:BK1080)</f>
        <v>0</v>
      </c>
    </row>
    <row r="1071" spans="2:65" s="1" customFormat="1" ht="146.25" customHeight="1">
      <c r="B1071" s="39"/>
      <c r="C1071" s="191" t="s">
        <v>1817</v>
      </c>
      <c r="D1071" s="191" t="s">
        <v>170</v>
      </c>
      <c r="E1071" s="192" t="s">
        <v>1818</v>
      </c>
      <c r="F1071" s="193" t="s">
        <v>1819</v>
      </c>
      <c r="G1071" s="194" t="s">
        <v>218</v>
      </c>
      <c r="H1071" s="195">
        <v>490.44499999999999</v>
      </c>
      <c r="I1071" s="196"/>
      <c r="J1071" s="197">
        <f>ROUND(I1071*H1071,2)</f>
        <v>0</v>
      </c>
      <c r="K1071" s="193" t="s">
        <v>174</v>
      </c>
      <c r="L1071" s="59"/>
      <c r="M1071" s="198" t="s">
        <v>22</v>
      </c>
      <c r="N1071" s="199" t="s">
        <v>49</v>
      </c>
      <c r="O1071" s="40"/>
      <c r="P1071" s="200">
        <f>O1071*H1071</f>
        <v>0</v>
      </c>
      <c r="Q1071" s="200">
        <v>0</v>
      </c>
      <c r="R1071" s="200">
        <f>Q1071*H1071</f>
        <v>0</v>
      </c>
      <c r="S1071" s="200">
        <v>0</v>
      </c>
      <c r="T1071" s="201">
        <f>S1071*H1071</f>
        <v>0</v>
      </c>
      <c r="AR1071" s="22" t="s">
        <v>175</v>
      </c>
      <c r="AT1071" s="22" t="s">
        <v>170</v>
      </c>
      <c r="AU1071" s="22" t="s">
        <v>87</v>
      </c>
      <c r="AY1071" s="22" t="s">
        <v>168</v>
      </c>
      <c r="BE1071" s="202">
        <f>IF(N1071="základní",J1071,0)</f>
        <v>0</v>
      </c>
      <c r="BF1071" s="202">
        <f>IF(N1071="snížená",J1071,0)</f>
        <v>0</v>
      </c>
      <c r="BG1071" s="202">
        <f>IF(N1071="zákl. přenesená",J1071,0)</f>
        <v>0</v>
      </c>
      <c r="BH1071" s="202">
        <f>IF(N1071="sníž. přenesená",J1071,0)</f>
        <v>0</v>
      </c>
      <c r="BI1071" s="202">
        <f>IF(N1071="nulová",J1071,0)</f>
        <v>0</v>
      </c>
      <c r="BJ1071" s="22" t="s">
        <v>24</v>
      </c>
      <c r="BK1071" s="202">
        <f>ROUND(I1071*H1071,2)</f>
        <v>0</v>
      </c>
      <c r="BL1071" s="22" t="s">
        <v>175</v>
      </c>
      <c r="BM1071" s="22" t="s">
        <v>1820</v>
      </c>
    </row>
    <row r="1072" spans="2:65" s="12" customFormat="1" ht="13.5">
      <c r="B1072" s="215"/>
      <c r="C1072" s="216"/>
      <c r="D1072" s="217" t="s">
        <v>177</v>
      </c>
      <c r="E1072" s="216"/>
      <c r="F1072" s="219" t="s">
        <v>1821</v>
      </c>
      <c r="G1072" s="216"/>
      <c r="H1072" s="220">
        <v>490.44499999999999</v>
      </c>
      <c r="I1072" s="221"/>
      <c r="J1072" s="216"/>
      <c r="K1072" s="216"/>
      <c r="L1072" s="222"/>
      <c r="M1072" s="223"/>
      <c r="N1072" s="224"/>
      <c r="O1072" s="224"/>
      <c r="P1072" s="224"/>
      <c r="Q1072" s="224"/>
      <c r="R1072" s="224"/>
      <c r="S1072" s="224"/>
      <c r="T1072" s="225"/>
      <c r="AT1072" s="226" t="s">
        <v>177</v>
      </c>
      <c r="AU1072" s="226" t="s">
        <v>87</v>
      </c>
      <c r="AV1072" s="12" t="s">
        <v>87</v>
      </c>
      <c r="AW1072" s="12" t="s">
        <v>6</v>
      </c>
      <c r="AX1072" s="12" t="s">
        <v>24</v>
      </c>
      <c r="AY1072" s="226" t="s">
        <v>168</v>
      </c>
    </row>
    <row r="1073" spans="2:65" s="1" customFormat="1" ht="31.5" customHeight="1">
      <c r="B1073" s="39"/>
      <c r="C1073" s="191" t="s">
        <v>1822</v>
      </c>
      <c r="D1073" s="191" t="s">
        <v>170</v>
      </c>
      <c r="E1073" s="192" t="s">
        <v>1823</v>
      </c>
      <c r="F1073" s="193" t="s">
        <v>1824</v>
      </c>
      <c r="G1073" s="194" t="s">
        <v>218</v>
      </c>
      <c r="H1073" s="195">
        <v>326.96300000000002</v>
      </c>
      <c r="I1073" s="196"/>
      <c r="J1073" s="197">
        <f>ROUND(I1073*H1073,2)</f>
        <v>0</v>
      </c>
      <c r="K1073" s="193" t="s">
        <v>174</v>
      </c>
      <c r="L1073" s="59"/>
      <c r="M1073" s="198" t="s">
        <v>22</v>
      </c>
      <c r="N1073" s="199" t="s">
        <v>49</v>
      </c>
      <c r="O1073" s="40"/>
      <c r="P1073" s="200">
        <f>O1073*H1073</f>
        <v>0</v>
      </c>
      <c r="Q1073" s="200">
        <v>0</v>
      </c>
      <c r="R1073" s="200">
        <f>Q1073*H1073</f>
        <v>0</v>
      </c>
      <c r="S1073" s="200">
        <v>0</v>
      </c>
      <c r="T1073" s="201">
        <f>S1073*H1073</f>
        <v>0</v>
      </c>
      <c r="AR1073" s="22" t="s">
        <v>175</v>
      </c>
      <c r="AT1073" s="22" t="s">
        <v>170</v>
      </c>
      <c r="AU1073" s="22" t="s">
        <v>87</v>
      </c>
      <c r="AY1073" s="22" t="s">
        <v>168</v>
      </c>
      <c r="BE1073" s="202">
        <f>IF(N1073="základní",J1073,0)</f>
        <v>0</v>
      </c>
      <c r="BF1073" s="202">
        <f>IF(N1073="snížená",J1073,0)</f>
        <v>0</v>
      </c>
      <c r="BG1073" s="202">
        <f>IF(N1073="zákl. přenesená",J1073,0)</f>
        <v>0</v>
      </c>
      <c r="BH1073" s="202">
        <f>IF(N1073="sníž. přenesená",J1073,0)</f>
        <v>0</v>
      </c>
      <c r="BI1073" s="202">
        <f>IF(N1073="nulová",J1073,0)</f>
        <v>0</v>
      </c>
      <c r="BJ1073" s="22" t="s">
        <v>24</v>
      </c>
      <c r="BK1073" s="202">
        <f>ROUND(I1073*H1073,2)</f>
        <v>0</v>
      </c>
      <c r="BL1073" s="22" t="s">
        <v>175</v>
      </c>
      <c r="BM1073" s="22" t="s">
        <v>1825</v>
      </c>
    </row>
    <row r="1074" spans="2:65" s="12" customFormat="1" ht="13.5">
      <c r="B1074" s="215"/>
      <c r="C1074" s="216"/>
      <c r="D1074" s="217" t="s">
        <v>177</v>
      </c>
      <c r="E1074" s="216"/>
      <c r="F1074" s="219" t="s">
        <v>1826</v>
      </c>
      <c r="G1074" s="216"/>
      <c r="H1074" s="220">
        <v>326.96300000000002</v>
      </c>
      <c r="I1074" s="221"/>
      <c r="J1074" s="216"/>
      <c r="K1074" s="216"/>
      <c r="L1074" s="222"/>
      <c r="M1074" s="223"/>
      <c r="N1074" s="224"/>
      <c r="O1074" s="224"/>
      <c r="P1074" s="224"/>
      <c r="Q1074" s="224"/>
      <c r="R1074" s="224"/>
      <c r="S1074" s="224"/>
      <c r="T1074" s="225"/>
      <c r="AT1074" s="226" t="s">
        <v>177</v>
      </c>
      <c r="AU1074" s="226" t="s">
        <v>87</v>
      </c>
      <c r="AV1074" s="12" t="s">
        <v>87</v>
      </c>
      <c r="AW1074" s="12" t="s">
        <v>6</v>
      </c>
      <c r="AX1074" s="12" t="s">
        <v>24</v>
      </c>
      <c r="AY1074" s="226" t="s">
        <v>168</v>
      </c>
    </row>
    <row r="1075" spans="2:65" s="1" customFormat="1" ht="69.75" customHeight="1">
      <c r="B1075" s="39"/>
      <c r="C1075" s="191" t="s">
        <v>1827</v>
      </c>
      <c r="D1075" s="191" t="s">
        <v>170</v>
      </c>
      <c r="E1075" s="192" t="s">
        <v>1828</v>
      </c>
      <c r="F1075" s="193" t="s">
        <v>1829</v>
      </c>
      <c r="G1075" s="194" t="s">
        <v>433</v>
      </c>
      <c r="H1075" s="195">
        <v>10</v>
      </c>
      <c r="I1075" s="196"/>
      <c r="J1075" s="197">
        <f>ROUND(I1075*H1075,2)</f>
        <v>0</v>
      </c>
      <c r="K1075" s="193" t="s">
        <v>174</v>
      </c>
      <c r="L1075" s="59"/>
      <c r="M1075" s="198" t="s">
        <v>22</v>
      </c>
      <c r="N1075" s="199" t="s">
        <v>49</v>
      </c>
      <c r="O1075" s="40"/>
      <c r="P1075" s="200">
        <f>O1075*H1075</f>
        <v>0</v>
      </c>
      <c r="Q1075" s="200">
        <v>0</v>
      </c>
      <c r="R1075" s="200">
        <f>Q1075*H1075</f>
        <v>0</v>
      </c>
      <c r="S1075" s="200">
        <v>0</v>
      </c>
      <c r="T1075" s="201">
        <f>S1075*H1075</f>
        <v>0</v>
      </c>
      <c r="AR1075" s="22" t="s">
        <v>175</v>
      </c>
      <c r="AT1075" s="22" t="s">
        <v>170</v>
      </c>
      <c r="AU1075" s="22" t="s">
        <v>87</v>
      </c>
      <c r="AY1075" s="22" t="s">
        <v>168</v>
      </c>
      <c r="BE1075" s="202">
        <f>IF(N1075="základní",J1075,0)</f>
        <v>0</v>
      </c>
      <c r="BF1075" s="202">
        <f>IF(N1075="snížená",J1075,0)</f>
        <v>0</v>
      </c>
      <c r="BG1075" s="202">
        <f>IF(N1075="zákl. přenesená",J1075,0)</f>
        <v>0</v>
      </c>
      <c r="BH1075" s="202">
        <f>IF(N1075="sníž. přenesená",J1075,0)</f>
        <v>0</v>
      </c>
      <c r="BI1075" s="202">
        <f>IF(N1075="nulová",J1075,0)</f>
        <v>0</v>
      </c>
      <c r="BJ1075" s="22" t="s">
        <v>24</v>
      </c>
      <c r="BK1075" s="202">
        <f>ROUND(I1075*H1075,2)</f>
        <v>0</v>
      </c>
      <c r="BL1075" s="22" t="s">
        <v>175</v>
      </c>
      <c r="BM1075" s="22" t="s">
        <v>1830</v>
      </c>
    </row>
    <row r="1076" spans="2:65" s="1" customFormat="1" ht="82.5" customHeight="1">
      <c r="B1076" s="39"/>
      <c r="C1076" s="191" t="s">
        <v>1831</v>
      </c>
      <c r="D1076" s="191" t="s">
        <v>170</v>
      </c>
      <c r="E1076" s="192" t="s">
        <v>1832</v>
      </c>
      <c r="F1076" s="193" t="s">
        <v>1833</v>
      </c>
      <c r="G1076" s="194" t="s">
        <v>433</v>
      </c>
      <c r="H1076" s="195">
        <v>10</v>
      </c>
      <c r="I1076" s="196"/>
      <c r="J1076" s="197">
        <f>ROUND(I1076*H1076,2)</f>
        <v>0</v>
      </c>
      <c r="K1076" s="193" t="s">
        <v>174</v>
      </c>
      <c r="L1076" s="59"/>
      <c r="M1076" s="198" t="s">
        <v>22</v>
      </c>
      <c r="N1076" s="199" t="s">
        <v>49</v>
      </c>
      <c r="O1076" s="40"/>
      <c r="P1076" s="200">
        <f>O1076*H1076</f>
        <v>0</v>
      </c>
      <c r="Q1076" s="200">
        <v>0</v>
      </c>
      <c r="R1076" s="200">
        <f>Q1076*H1076</f>
        <v>0</v>
      </c>
      <c r="S1076" s="200">
        <v>0</v>
      </c>
      <c r="T1076" s="201">
        <f>S1076*H1076</f>
        <v>0</v>
      </c>
      <c r="AR1076" s="22" t="s">
        <v>175</v>
      </c>
      <c r="AT1076" s="22" t="s">
        <v>170</v>
      </c>
      <c r="AU1076" s="22" t="s">
        <v>87</v>
      </c>
      <c r="AY1076" s="22" t="s">
        <v>168</v>
      </c>
      <c r="BE1076" s="202">
        <f>IF(N1076="základní",J1076,0)</f>
        <v>0</v>
      </c>
      <c r="BF1076" s="202">
        <f>IF(N1076="snížená",J1076,0)</f>
        <v>0</v>
      </c>
      <c r="BG1076" s="202">
        <f>IF(N1076="zákl. přenesená",J1076,0)</f>
        <v>0</v>
      </c>
      <c r="BH1076" s="202">
        <f>IF(N1076="sníž. přenesená",J1076,0)</f>
        <v>0</v>
      </c>
      <c r="BI1076" s="202">
        <f>IF(N1076="nulová",J1076,0)</f>
        <v>0</v>
      </c>
      <c r="BJ1076" s="22" t="s">
        <v>24</v>
      </c>
      <c r="BK1076" s="202">
        <f>ROUND(I1076*H1076,2)</f>
        <v>0</v>
      </c>
      <c r="BL1076" s="22" t="s">
        <v>175</v>
      </c>
      <c r="BM1076" s="22" t="s">
        <v>1834</v>
      </c>
    </row>
    <row r="1077" spans="2:65" s="1" customFormat="1" ht="31.5" customHeight="1">
      <c r="B1077" s="39"/>
      <c r="C1077" s="191" t="s">
        <v>1835</v>
      </c>
      <c r="D1077" s="191" t="s">
        <v>170</v>
      </c>
      <c r="E1077" s="192" t="s">
        <v>1836</v>
      </c>
      <c r="F1077" s="193" t="s">
        <v>1837</v>
      </c>
      <c r="G1077" s="194" t="s">
        <v>218</v>
      </c>
      <c r="H1077" s="195">
        <v>817.40800000000002</v>
      </c>
      <c r="I1077" s="196"/>
      <c r="J1077" s="197">
        <f>ROUND(I1077*H1077,2)</f>
        <v>0</v>
      </c>
      <c r="K1077" s="193" t="s">
        <v>174</v>
      </c>
      <c r="L1077" s="59"/>
      <c r="M1077" s="198" t="s">
        <v>22</v>
      </c>
      <c r="N1077" s="199" t="s">
        <v>49</v>
      </c>
      <c r="O1077" s="40"/>
      <c r="P1077" s="200">
        <f>O1077*H1077</f>
        <v>0</v>
      </c>
      <c r="Q1077" s="200">
        <v>0</v>
      </c>
      <c r="R1077" s="200">
        <f>Q1077*H1077</f>
        <v>0</v>
      </c>
      <c r="S1077" s="200">
        <v>0</v>
      </c>
      <c r="T1077" s="201">
        <f>S1077*H1077</f>
        <v>0</v>
      </c>
      <c r="AR1077" s="22" t="s">
        <v>175</v>
      </c>
      <c r="AT1077" s="22" t="s">
        <v>170</v>
      </c>
      <c r="AU1077" s="22" t="s">
        <v>87</v>
      </c>
      <c r="AY1077" s="22" t="s">
        <v>168</v>
      </c>
      <c r="BE1077" s="202">
        <f>IF(N1077="základní",J1077,0)</f>
        <v>0</v>
      </c>
      <c r="BF1077" s="202">
        <f>IF(N1077="snížená",J1077,0)</f>
        <v>0</v>
      </c>
      <c r="BG1077" s="202">
        <f>IF(N1077="zákl. přenesená",J1077,0)</f>
        <v>0</v>
      </c>
      <c r="BH1077" s="202">
        <f>IF(N1077="sníž. přenesená",J1077,0)</f>
        <v>0</v>
      </c>
      <c r="BI1077" s="202">
        <f>IF(N1077="nulová",J1077,0)</f>
        <v>0</v>
      </c>
      <c r="BJ1077" s="22" t="s">
        <v>24</v>
      </c>
      <c r="BK1077" s="202">
        <f>ROUND(I1077*H1077,2)</f>
        <v>0</v>
      </c>
      <c r="BL1077" s="22" t="s">
        <v>175</v>
      </c>
      <c r="BM1077" s="22" t="s">
        <v>1838</v>
      </c>
    </row>
    <row r="1078" spans="2:65" s="1" customFormat="1" ht="31.5" customHeight="1">
      <c r="B1078" s="39"/>
      <c r="C1078" s="191" t="s">
        <v>1839</v>
      </c>
      <c r="D1078" s="191" t="s">
        <v>170</v>
      </c>
      <c r="E1078" s="192" t="s">
        <v>1840</v>
      </c>
      <c r="F1078" s="193" t="s">
        <v>1841</v>
      </c>
      <c r="G1078" s="194" t="s">
        <v>218</v>
      </c>
      <c r="H1078" s="195">
        <v>11443.712</v>
      </c>
      <c r="I1078" s="196"/>
      <c r="J1078" s="197">
        <f>ROUND(I1078*H1078,2)</f>
        <v>0</v>
      </c>
      <c r="K1078" s="193" t="s">
        <v>174</v>
      </c>
      <c r="L1078" s="59"/>
      <c r="M1078" s="198" t="s">
        <v>22</v>
      </c>
      <c r="N1078" s="199" t="s">
        <v>49</v>
      </c>
      <c r="O1078" s="40"/>
      <c r="P1078" s="200">
        <f>O1078*H1078</f>
        <v>0</v>
      </c>
      <c r="Q1078" s="200">
        <v>0</v>
      </c>
      <c r="R1078" s="200">
        <f>Q1078*H1078</f>
        <v>0</v>
      </c>
      <c r="S1078" s="200">
        <v>0</v>
      </c>
      <c r="T1078" s="201">
        <f>S1078*H1078</f>
        <v>0</v>
      </c>
      <c r="AR1078" s="22" t="s">
        <v>175</v>
      </c>
      <c r="AT1078" s="22" t="s">
        <v>170</v>
      </c>
      <c r="AU1078" s="22" t="s">
        <v>87</v>
      </c>
      <c r="AY1078" s="22" t="s">
        <v>168</v>
      </c>
      <c r="BE1078" s="202">
        <f>IF(N1078="základní",J1078,0)</f>
        <v>0</v>
      </c>
      <c r="BF1078" s="202">
        <f>IF(N1078="snížená",J1078,0)</f>
        <v>0</v>
      </c>
      <c r="BG1078" s="202">
        <f>IF(N1078="zákl. přenesená",J1078,0)</f>
        <v>0</v>
      </c>
      <c r="BH1078" s="202">
        <f>IF(N1078="sníž. přenesená",J1078,0)</f>
        <v>0</v>
      </c>
      <c r="BI1078" s="202">
        <f>IF(N1078="nulová",J1078,0)</f>
        <v>0</v>
      </c>
      <c r="BJ1078" s="22" t="s">
        <v>24</v>
      </c>
      <c r="BK1078" s="202">
        <f>ROUND(I1078*H1078,2)</f>
        <v>0</v>
      </c>
      <c r="BL1078" s="22" t="s">
        <v>175</v>
      </c>
      <c r="BM1078" s="22" t="s">
        <v>1842</v>
      </c>
    </row>
    <row r="1079" spans="2:65" s="12" customFormat="1" ht="13.5">
      <c r="B1079" s="215"/>
      <c r="C1079" s="216"/>
      <c r="D1079" s="217" t="s">
        <v>177</v>
      </c>
      <c r="E1079" s="216"/>
      <c r="F1079" s="219" t="s">
        <v>1843</v>
      </c>
      <c r="G1079" s="216"/>
      <c r="H1079" s="220">
        <v>11443.712</v>
      </c>
      <c r="I1079" s="221"/>
      <c r="J1079" s="216"/>
      <c r="K1079" s="216"/>
      <c r="L1079" s="222"/>
      <c r="M1079" s="223"/>
      <c r="N1079" s="224"/>
      <c r="O1079" s="224"/>
      <c r="P1079" s="224"/>
      <c r="Q1079" s="224"/>
      <c r="R1079" s="224"/>
      <c r="S1079" s="224"/>
      <c r="T1079" s="225"/>
      <c r="AT1079" s="226" t="s">
        <v>177</v>
      </c>
      <c r="AU1079" s="226" t="s">
        <v>87</v>
      </c>
      <c r="AV1079" s="12" t="s">
        <v>87</v>
      </c>
      <c r="AW1079" s="12" t="s">
        <v>6</v>
      </c>
      <c r="AX1079" s="12" t="s">
        <v>24</v>
      </c>
      <c r="AY1079" s="226" t="s">
        <v>168</v>
      </c>
    </row>
    <row r="1080" spans="2:65" s="1" customFormat="1" ht="22.5" customHeight="1">
      <c r="B1080" s="39"/>
      <c r="C1080" s="191" t="s">
        <v>1844</v>
      </c>
      <c r="D1080" s="191" t="s">
        <v>170</v>
      </c>
      <c r="E1080" s="192" t="s">
        <v>1845</v>
      </c>
      <c r="F1080" s="193" t="s">
        <v>1846</v>
      </c>
      <c r="G1080" s="194" t="s">
        <v>218</v>
      </c>
      <c r="H1080" s="195">
        <v>817.40800000000002</v>
      </c>
      <c r="I1080" s="196"/>
      <c r="J1080" s="197">
        <f>ROUND(I1080*H1080,2)</f>
        <v>0</v>
      </c>
      <c r="K1080" s="193" t="s">
        <v>174</v>
      </c>
      <c r="L1080" s="59"/>
      <c r="M1080" s="198" t="s">
        <v>22</v>
      </c>
      <c r="N1080" s="199" t="s">
        <v>49</v>
      </c>
      <c r="O1080" s="40"/>
      <c r="P1080" s="200">
        <f>O1080*H1080</f>
        <v>0</v>
      </c>
      <c r="Q1080" s="200">
        <v>0</v>
      </c>
      <c r="R1080" s="200">
        <f>Q1080*H1080</f>
        <v>0</v>
      </c>
      <c r="S1080" s="200">
        <v>0</v>
      </c>
      <c r="T1080" s="201">
        <f>S1080*H1080</f>
        <v>0</v>
      </c>
      <c r="AR1080" s="22" t="s">
        <v>175</v>
      </c>
      <c r="AT1080" s="22" t="s">
        <v>170</v>
      </c>
      <c r="AU1080" s="22" t="s">
        <v>87</v>
      </c>
      <c r="AY1080" s="22" t="s">
        <v>168</v>
      </c>
      <c r="BE1080" s="202">
        <f>IF(N1080="základní",J1080,0)</f>
        <v>0</v>
      </c>
      <c r="BF1080" s="202">
        <f>IF(N1080="snížená",J1080,0)</f>
        <v>0</v>
      </c>
      <c r="BG1080" s="202">
        <f>IF(N1080="zákl. přenesená",J1080,0)</f>
        <v>0</v>
      </c>
      <c r="BH1080" s="202">
        <f>IF(N1080="sníž. přenesená",J1080,0)</f>
        <v>0</v>
      </c>
      <c r="BI1080" s="202">
        <f>IF(N1080="nulová",J1080,0)</f>
        <v>0</v>
      </c>
      <c r="BJ1080" s="22" t="s">
        <v>24</v>
      </c>
      <c r="BK1080" s="202">
        <f>ROUND(I1080*H1080,2)</f>
        <v>0</v>
      </c>
      <c r="BL1080" s="22" t="s">
        <v>175</v>
      </c>
      <c r="BM1080" s="22" t="s">
        <v>1847</v>
      </c>
    </row>
    <row r="1081" spans="2:65" s="10" customFormat="1" ht="29.85" customHeight="1">
      <c r="B1081" s="174"/>
      <c r="C1081" s="175"/>
      <c r="D1081" s="188" t="s">
        <v>77</v>
      </c>
      <c r="E1081" s="189" t="s">
        <v>1848</v>
      </c>
      <c r="F1081" s="189" t="s">
        <v>1849</v>
      </c>
      <c r="G1081" s="175"/>
      <c r="H1081" s="175"/>
      <c r="I1081" s="178"/>
      <c r="J1081" s="190">
        <f>BK1081</f>
        <v>0</v>
      </c>
      <c r="K1081" s="175"/>
      <c r="L1081" s="180"/>
      <c r="M1081" s="181"/>
      <c r="N1081" s="182"/>
      <c r="O1081" s="182"/>
      <c r="P1081" s="183">
        <f>P1082</f>
        <v>0</v>
      </c>
      <c r="Q1081" s="182"/>
      <c r="R1081" s="183">
        <f>R1082</f>
        <v>0</v>
      </c>
      <c r="S1081" s="182"/>
      <c r="T1081" s="184">
        <f>T1082</f>
        <v>0</v>
      </c>
      <c r="AR1081" s="185" t="s">
        <v>24</v>
      </c>
      <c r="AT1081" s="186" t="s">
        <v>77</v>
      </c>
      <c r="AU1081" s="186" t="s">
        <v>24</v>
      </c>
      <c r="AY1081" s="185" t="s">
        <v>168</v>
      </c>
      <c r="BK1081" s="187">
        <f>BK1082</f>
        <v>0</v>
      </c>
    </row>
    <row r="1082" spans="2:65" s="1" customFormat="1" ht="44.25" customHeight="1">
      <c r="B1082" s="39"/>
      <c r="C1082" s="191" t="s">
        <v>1850</v>
      </c>
      <c r="D1082" s="191" t="s">
        <v>170</v>
      </c>
      <c r="E1082" s="192" t="s">
        <v>1851</v>
      </c>
      <c r="F1082" s="193" t="s">
        <v>1852</v>
      </c>
      <c r="G1082" s="194" t="s">
        <v>218</v>
      </c>
      <c r="H1082" s="195">
        <v>884.23800000000006</v>
      </c>
      <c r="I1082" s="196"/>
      <c r="J1082" s="197">
        <f>ROUND(I1082*H1082,2)</f>
        <v>0</v>
      </c>
      <c r="K1082" s="193" t="s">
        <v>174</v>
      </c>
      <c r="L1082" s="59"/>
      <c r="M1082" s="198" t="s">
        <v>22</v>
      </c>
      <c r="N1082" s="199" t="s">
        <v>49</v>
      </c>
      <c r="O1082" s="40"/>
      <c r="P1082" s="200">
        <f>O1082*H1082</f>
        <v>0</v>
      </c>
      <c r="Q1082" s="200">
        <v>0</v>
      </c>
      <c r="R1082" s="200">
        <f>Q1082*H1082</f>
        <v>0</v>
      </c>
      <c r="S1082" s="200">
        <v>0</v>
      </c>
      <c r="T1082" s="201">
        <f>S1082*H1082</f>
        <v>0</v>
      </c>
      <c r="AR1082" s="22" t="s">
        <v>175</v>
      </c>
      <c r="AT1082" s="22" t="s">
        <v>170</v>
      </c>
      <c r="AU1082" s="22" t="s">
        <v>87</v>
      </c>
      <c r="AY1082" s="22" t="s">
        <v>168</v>
      </c>
      <c r="BE1082" s="202">
        <f>IF(N1082="základní",J1082,0)</f>
        <v>0</v>
      </c>
      <c r="BF1082" s="202">
        <f>IF(N1082="snížená",J1082,0)</f>
        <v>0</v>
      </c>
      <c r="BG1082" s="202">
        <f>IF(N1082="zákl. přenesená",J1082,0)</f>
        <v>0</v>
      </c>
      <c r="BH1082" s="202">
        <f>IF(N1082="sníž. přenesená",J1082,0)</f>
        <v>0</v>
      </c>
      <c r="BI1082" s="202">
        <f>IF(N1082="nulová",J1082,0)</f>
        <v>0</v>
      </c>
      <c r="BJ1082" s="22" t="s">
        <v>24</v>
      </c>
      <c r="BK1082" s="202">
        <f>ROUND(I1082*H1082,2)</f>
        <v>0</v>
      </c>
      <c r="BL1082" s="22" t="s">
        <v>175</v>
      </c>
      <c r="BM1082" s="22" t="s">
        <v>1853</v>
      </c>
    </row>
    <row r="1083" spans="2:65" s="10" customFormat="1" ht="37.35" customHeight="1">
      <c r="B1083" s="174"/>
      <c r="C1083" s="175"/>
      <c r="D1083" s="176" t="s">
        <v>77</v>
      </c>
      <c r="E1083" s="177" t="s">
        <v>1854</v>
      </c>
      <c r="F1083" s="177" t="s">
        <v>1855</v>
      </c>
      <c r="G1083" s="175"/>
      <c r="H1083" s="175"/>
      <c r="I1083" s="178"/>
      <c r="J1083" s="179">
        <f>BK1083</f>
        <v>0</v>
      </c>
      <c r="K1083" s="175"/>
      <c r="L1083" s="180"/>
      <c r="M1083" s="181"/>
      <c r="N1083" s="182"/>
      <c r="O1083" s="182"/>
      <c r="P1083" s="183">
        <f>P1084+P1111+P1120+P1169+P1178+P1192+P1205+P1209+P1212+P1214+P1224+P1240+P1251+P1279+P1298+P1310+P1366+P1390+P1465+P1475+P1492+P1494+P1540+P1602+P1648+P1707</f>
        <v>0</v>
      </c>
      <c r="Q1083" s="182"/>
      <c r="R1083" s="183">
        <f>R1084+R1111+R1120+R1169+R1178+R1192+R1205+R1209+R1212+R1214+R1224+R1240+R1251+R1279+R1298+R1310+R1366+R1390+R1465+R1475+R1492+R1494+R1540+R1602+R1648+R1707</f>
        <v>47.385573150000013</v>
      </c>
      <c r="S1083" s="182"/>
      <c r="T1083" s="184">
        <f>T1084+T1111+T1120+T1169+T1178+T1192+T1205+T1209+T1212+T1214+T1224+T1240+T1251+T1279+T1298+T1310+T1366+T1390+T1465+T1475+T1492+T1494+T1540+T1602+T1648+T1707</f>
        <v>6.0004239999999993E-2</v>
      </c>
      <c r="AR1083" s="185" t="s">
        <v>87</v>
      </c>
      <c r="AT1083" s="186" t="s">
        <v>77</v>
      </c>
      <c r="AU1083" s="186" t="s">
        <v>78</v>
      </c>
      <c r="AY1083" s="185" t="s">
        <v>168</v>
      </c>
      <c r="BK1083" s="187">
        <f>BK1084+BK1111+BK1120+BK1169+BK1178+BK1192+BK1205+BK1209+BK1212+BK1214+BK1224+BK1240+BK1251+BK1279+BK1298+BK1310+BK1366+BK1390+BK1465+BK1475+BK1492+BK1494+BK1540+BK1602+BK1648+BK1707</f>
        <v>0</v>
      </c>
    </row>
    <row r="1084" spans="2:65" s="10" customFormat="1" ht="19.899999999999999" customHeight="1">
      <c r="B1084" s="174"/>
      <c r="C1084" s="175"/>
      <c r="D1084" s="188" t="s">
        <v>77</v>
      </c>
      <c r="E1084" s="189" t="s">
        <v>1856</v>
      </c>
      <c r="F1084" s="189" t="s">
        <v>1857</v>
      </c>
      <c r="G1084" s="175"/>
      <c r="H1084" s="175"/>
      <c r="I1084" s="178"/>
      <c r="J1084" s="190">
        <f>BK1084</f>
        <v>0</v>
      </c>
      <c r="K1084" s="175"/>
      <c r="L1084" s="180"/>
      <c r="M1084" s="181"/>
      <c r="N1084" s="182"/>
      <c r="O1084" s="182"/>
      <c r="P1084" s="183">
        <f>SUM(P1085:P1110)</f>
        <v>0</v>
      </c>
      <c r="Q1084" s="182"/>
      <c r="R1084" s="183">
        <f>SUM(R1085:R1110)</f>
        <v>2.9561262500000001</v>
      </c>
      <c r="S1084" s="182"/>
      <c r="T1084" s="184">
        <f>SUM(T1085:T1110)</f>
        <v>0</v>
      </c>
      <c r="AR1084" s="185" t="s">
        <v>87</v>
      </c>
      <c r="AT1084" s="186" t="s">
        <v>77</v>
      </c>
      <c r="AU1084" s="186" t="s">
        <v>24</v>
      </c>
      <c r="AY1084" s="185" t="s">
        <v>168</v>
      </c>
      <c r="BK1084" s="187">
        <f>SUM(BK1085:BK1110)</f>
        <v>0</v>
      </c>
    </row>
    <row r="1085" spans="2:65" s="1" customFormat="1" ht="31.5" customHeight="1">
      <c r="B1085" s="39"/>
      <c r="C1085" s="191" t="s">
        <v>1858</v>
      </c>
      <c r="D1085" s="191" t="s">
        <v>170</v>
      </c>
      <c r="E1085" s="192" t="s">
        <v>1859</v>
      </c>
      <c r="F1085" s="193" t="s">
        <v>1860</v>
      </c>
      <c r="G1085" s="194" t="s">
        <v>173</v>
      </c>
      <c r="H1085" s="195">
        <v>447.68</v>
      </c>
      <c r="I1085" s="196"/>
      <c r="J1085" s="197">
        <f>ROUND(I1085*H1085,2)</f>
        <v>0</v>
      </c>
      <c r="K1085" s="193" t="s">
        <v>174</v>
      </c>
      <c r="L1085" s="59"/>
      <c r="M1085" s="198" t="s">
        <v>22</v>
      </c>
      <c r="N1085" s="199" t="s">
        <v>49</v>
      </c>
      <c r="O1085" s="40"/>
      <c r="P1085" s="200">
        <f>O1085*H1085</f>
        <v>0</v>
      </c>
      <c r="Q1085" s="200">
        <v>0</v>
      </c>
      <c r="R1085" s="200">
        <f>Q1085*H1085</f>
        <v>0</v>
      </c>
      <c r="S1085" s="200">
        <v>0</v>
      </c>
      <c r="T1085" s="201">
        <f>S1085*H1085</f>
        <v>0</v>
      </c>
      <c r="AR1085" s="22" t="s">
        <v>249</v>
      </c>
      <c r="AT1085" s="22" t="s">
        <v>170</v>
      </c>
      <c r="AU1085" s="22" t="s">
        <v>87</v>
      </c>
      <c r="AY1085" s="22" t="s">
        <v>168</v>
      </c>
      <c r="BE1085" s="202">
        <f>IF(N1085="základní",J1085,0)</f>
        <v>0</v>
      </c>
      <c r="BF1085" s="202">
        <f>IF(N1085="snížená",J1085,0)</f>
        <v>0</v>
      </c>
      <c r="BG1085" s="202">
        <f>IF(N1085="zákl. přenesená",J1085,0)</f>
        <v>0</v>
      </c>
      <c r="BH1085" s="202">
        <f>IF(N1085="sníž. přenesená",J1085,0)</f>
        <v>0</v>
      </c>
      <c r="BI1085" s="202">
        <f>IF(N1085="nulová",J1085,0)</f>
        <v>0</v>
      </c>
      <c r="BJ1085" s="22" t="s">
        <v>24</v>
      </c>
      <c r="BK1085" s="202">
        <f>ROUND(I1085*H1085,2)</f>
        <v>0</v>
      </c>
      <c r="BL1085" s="22" t="s">
        <v>249</v>
      </c>
      <c r="BM1085" s="22" t="s">
        <v>1861</v>
      </c>
    </row>
    <row r="1086" spans="2:65" s="1" customFormat="1" ht="31.5" customHeight="1">
      <c r="B1086" s="39"/>
      <c r="C1086" s="191" t="s">
        <v>1862</v>
      </c>
      <c r="D1086" s="191" t="s">
        <v>170</v>
      </c>
      <c r="E1086" s="192" t="s">
        <v>1863</v>
      </c>
      <c r="F1086" s="193" t="s">
        <v>1864</v>
      </c>
      <c r="G1086" s="194" t="s">
        <v>173</v>
      </c>
      <c r="H1086" s="195">
        <v>37.912999999999997</v>
      </c>
      <c r="I1086" s="196"/>
      <c r="J1086" s="197">
        <f>ROUND(I1086*H1086,2)</f>
        <v>0</v>
      </c>
      <c r="K1086" s="193" t="s">
        <v>174</v>
      </c>
      <c r="L1086" s="59"/>
      <c r="M1086" s="198" t="s">
        <v>22</v>
      </c>
      <c r="N1086" s="199" t="s">
        <v>49</v>
      </c>
      <c r="O1086" s="40"/>
      <c r="P1086" s="200">
        <f>O1086*H1086</f>
        <v>0</v>
      </c>
      <c r="Q1086" s="200">
        <v>0</v>
      </c>
      <c r="R1086" s="200">
        <f>Q1086*H1086</f>
        <v>0</v>
      </c>
      <c r="S1086" s="200">
        <v>0</v>
      </c>
      <c r="T1086" s="201">
        <f>S1086*H1086</f>
        <v>0</v>
      </c>
      <c r="AR1086" s="22" t="s">
        <v>249</v>
      </c>
      <c r="AT1086" s="22" t="s">
        <v>170</v>
      </c>
      <c r="AU1086" s="22" t="s">
        <v>87</v>
      </c>
      <c r="AY1086" s="22" t="s">
        <v>168</v>
      </c>
      <c r="BE1086" s="202">
        <f>IF(N1086="základní",J1086,0)</f>
        <v>0</v>
      </c>
      <c r="BF1086" s="202">
        <f>IF(N1086="snížená",J1086,0)</f>
        <v>0</v>
      </c>
      <c r="BG1086" s="202">
        <f>IF(N1086="zákl. přenesená",J1086,0)</f>
        <v>0</v>
      </c>
      <c r="BH1086" s="202">
        <f>IF(N1086="sníž. přenesená",J1086,0)</f>
        <v>0</v>
      </c>
      <c r="BI1086" s="202">
        <f>IF(N1086="nulová",J1086,0)</f>
        <v>0</v>
      </c>
      <c r="BJ1086" s="22" t="s">
        <v>24</v>
      </c>
      <c r="BK1086" s="202">
        <f>ROUND(I1086*H1086,2)</f>
        <v>0</v>
      </c>
      <c r="BL1086" s="22" t="s">
        <v>249</v>
      </c>
      <c r="BM1086" s="22" t="s">
        <v>1865</v>
      </c>
    </row>
    <row r="1087" spans="2:65" s="12" customFormat="1" ht="13.5">
      <c r="B1087" s="215"/>
      <c r="C1087" s="216"/>
      <c r="D1087" s="217" t="s">
        <v>177</v>
      </c>
      <c r="E1087" s="218" t="s">
        <v>22</v>
      </c>
      <c r="F1087" s="219" t="s">
        <v>1866</v>
      </c>
      <c r="G1087" s="216"/>
      <c r="H1087" s="220">
        <v>37.912999999999997</v>
      </c>
      <c r="I1087" s="221"/>
      <c r="J1087" s="216"/>
      <c r="K1087" s="216"/>
      <c r="L1087" s="222"/>
      <c r="M1087" s="223"/>
      <c r="N1087" s="224"/>
      <c r="O1087" s="224"/>
      <c r="P1087" s="224"/>
      <c r="Q1087" s="224"/>
      <c r="R1087" s="224"/>
      <c r="S1087" s="224"/>
      <c r="T1087" s="225"/>
      <c r="AT1087" s="226" t="s">
        <v>177</v>
      </c>
      <c r="AU1087" s="226" t="s">
        <v>87</v>
      </c>
      <c r="AV1087" s="12" t="s">
        <v>87</v>
      </c>
      <c r="AW1087" s="12" t="s">
        <v>41</v>
      </c>
      <c r="AX1087" s="12" t="s">
        <v>78</v>
      </c>
      <c r="AY1087" s="226" t="s">
        <v>168</v>
      </c>
    </row>
    <row r="1088" spans="2:65" s="1" customFormat="1" ht="44.25" customHeight="1">
      <c r="B1088" s="39"/>
      <c r="C1088" s="230" t="s">
        <v>1867</v>
      </c>
      <c r="D1088" s="230" t="s">
        <v>234</v>
      </c>
      <c r="E1088" s="231" t="s">
        <v>1868</v>
      </c>
      <c r="F1088" s="232" t="s">
        <v>1869</v>
      </c>
      <c r="G1088" s="233" t="s">
        <v>218</v>
      </c>
      <c r="H1088" s="234">
        <v>0.214</v>
      </c>
      <c r="I1088" s="235"/>
      <c r="J1088" s="236">
        <f>ROUND(I1088*H1088,2)</f>
        <v>0</v>
      </c>
      <c r="K1088" s="232" t="s">
        <v>174</v>
      </c>
      <c r="L1088" s="237"/>
      <c r="M1088" s="238" t="s">
        <v>22</v>
      </c>
      <c r="N1088" s="239" t="s">
        <v>49</v>
      </c>
      <c r="O1088" s="40"/>
      <c r="P1088" s="200">
        <f>O1088*H1088</f>
        <v>0</v>
      </c>
      <c r="Q1088" s="200">
        <v>1</v>
      </c>
      <c r="R1088" s="200">
        <f>Q1088*H1088</f>
        <v>0.214</v>
      </c>
      <c r="S1088" s="200">
        <v>0</v>
      </c>
      <c r="T1088" s="201">
        <f>S1088*H1088</f>
        <v>0</v>
      </c>
      <c r="AR1088" s="22" t="s">
        <v>338</v>
      </c>
      <c r="AT1088" s="22" t="s">
        <v>234</v>
      </c>
      <c r="AU1088" s="22" t="s">
        <v>87</v>
      </c>
      <c r="AY1088" s="22" t="s">
        <v>168</v>
      </c>
      <c r="BE1088" s="202">
        <f>IF(N1088="základní",J1088,0)</f>
        <v>0</v>
      </c>
      <c r="BF1088" s="202">
        <f>IF(N1088="snížená",J1088,0)</f>
        <v>0</v>
      </c>
      <c r="BG1088" s="202">
        <f>IF(N1088="zákl. přenesená",J1088,0)</f>
        <v>0</v>
      </c>
      <c r="BH1088" s="202">
        <f>IF(N1088="sníž. přenesená",J1088,0)</f>
        <v>0</v>
      </c>
      <c r="BI1088" s="202">
        <f>IF(N1088="nulová",J1088,0)</f>
        <v>0</v>
      </c>
      <c r="BJ1088" s="22" t="s">
        <v>24</v>
      </c>
      <c r="BK1088" s="202">
        <f>ROUND(I1088*H1088,2)</f>
        <v>0</v>
      </c>
      <c r="BL1088" s="22" t="s">
        <v>249</v>
      </c>
      <c r="BM1088" s="22" t="s">
        <v>1870</v>
      </c>
    </row>
    <row r="1089" spans="2:65" s="1" customFormat="1" ht="27">
      <c r="B1089" s="39"/>
      <c r="C1089" s="61"/>
      <c r="D1089" s="205" t="s">
        <v>369</v>
      </c>
      <c r="E1089" s="61"/>
      <c r="F1089" s="240" t="s">
        <v>1871</v>
      </c>
      <c r="G1089" s="61"/>
      <c r="H1089" s="61"/>
      <c r="I1089" s="161"/>
      <c r="J1089" s="61"/>
      <c r="K1089" s="61"/>
      <c r="L1089" s="59"/>
      <c r="M1089" s="241"/>
      <c r="N1089" s="40"/>
      <c r="O1089" s="40"/>
      <c r="P1089" s="40"/>
      <c r="Q1089" s="40"/>
      <c r="R1089" s="40"/>
      <c r="S1089" s="40"/>
      <c r="T1089" s="76"/>
      <c r="AT1089" s="22" t="s">
        <v>369</v>
      </c>
      <c r="AU1089" s="22" t="s">
        <v>87</v>
      </c>
    </row>
    <row r="1090" spans="2:65" s="12" customFormat="1" ht="13.5">
      <c r="B1090" s="215"/>
      <c r="C1090" s="216"/>
      <c r="D1090" s="217" t="s">
        <v>177</v>
      </c>
      <c r="E1090" s="218" t="s">
        <v>22</v>
      </c>
      <c r="F1090" s="219" t="s">
        <v>1872</v>
      </c>
      <c r="G1090" s="216"/>
      <c r="H1090" s="220">
        <v>0.214</v>
      </c>
      <c r="I1090" s="221"/>
      <c r="J1090" s="216"/>
      <c r="K1090" s="216"/>
      <c r="L1090" s="222"/>
      <c r="M1090" s="223"/>
      <c r="N1090" s="224"/>
      <c r="O1090" s="224"/>
      <c r="P1090" s="224"/>
      <c r="Q1090" s="224"/>
      <c r="R1090" s="224"/>
      <c r="S1090" s="224"/>
      <c r="T1090" s="225"/>
      <c r="AT1090" s="226" t="s">
        <v>177</v>
      </c>
      <c r="AU1090" s="226" t="s">
        <v>87</v>
      </c>
      <c r="AV1090" s="12" t="s">
        <v>87</v>
      </c>
      <c r="AW1090" s="12" t="s">
        <v>41</v>
      </c>
      <c r="AX1090" s="12" t="s">
        <v>78</v>
      </c>
      <c r="AY1090" s="226" t="s">
        <v>168</v>
      </c>
    </row>
    <row r="1091" spans="2:65" s="1" customFormat="1" ht="22.5" customHeight="1">
      <c r="B1091" s="39"/>
      <c r="C1091" s="191" t="s">
        <v>1873</v>
      </c>
      <c r="D1091" s="191" t="s">
        <v>170</v>
      </c>
      <c r="E1091" s="192" t="s">
        <v>1874</v>
      </c>
      <c r="F1091" s="193" t="s">
        <v>1875</v>
      </c>
      <c r="G1091" s="194" t="s">
        <v>173</v>
      </c>
      <c r="H1091" s="195">
        <v>104.91500000000001</v>
      </c>
      <c r="I1091" s="196"/>
      <c r="J1091" s="197">
        <f>ROUND(I1091*H1091,2)</f>
        <v>0</v>
      </c>
      <c r="K1091" s="193" t="s">
        <v>174</v>
      </c>
      <c r="L1091" s="59"/>
      <c r="M1091" s="198" t="s">
        <v>22</v>
      </c>
      <c r="N1091" s="199" t="s">
        <v>49</v>
      </c>
      <c r="O1091" s="40"/>
      <c r="P1091" s="200">
        <f>O1091*H1091</f>
        <v>0</v>
      </c>
      <c r="Q1091" s="200">
        <v>0</v>
      </c>
      <c r="R1091" s="200">
        <f>Q1091*H1091</f>
        <v>0</v>
      </c>
      <c r="S1091" s="200">
        <v>0</v>
      </c>
      <c r="T1091" s="201">
        <f>S1091*H1091</f>
        <v>0</v>
      </c>
      <c r="AR1091" s="22" t="s">
        <v>249</v>
      </c>
      <c r="AT1091" s="22" t="s">
        <v>170</v>
      </c>
      <c r="AU1091" s="22" t="s">
        <v>87</v>
      </c>
      <c r="AY1091" s="22" t="s">
        <v>168</v>
      </c>
      <c r="BE1091" s="202">
        <f>IF(N1091="základní",J1091,0)</f>
        <v>0</v>
      </c>
      <c r="BF1091" s="202">
        <f>IF(N1091="snížená",J1091,0)</f>
        <v>0</v>
      </c>
      <c r="BG1091" s="202">
        <f>IF(N1091="zákl. přenesená",J1091,0)</f>
        <v>0</v>
      </c>
      <c r="BH1091" s="202">
        <f>IF(N1091="sníž. přenesená",J1091,0)</f>
        <v>0</v>
      </c>
      <c r="BI1091" s="202">
        <f>IF(N1091="nulová",J1091,0)</f>
        <v>0</v>
      </c>
      <c r="BJ1091" s="22" t="s">
        <v>24</v>
      </c>
      <c r="BK1091" s="202">
        <f>ROUND(I1091*H1091,2)</f>
        <v>0</v>
      </c>
      <c r="BL1091" s="22" t="s">
        <v>249</v>
      </c>
      <c r="BM1091" s="22" t="s">
        <v>1876</v>
      </c>
    </row>
    <row r="1092" spans="2:65" s="11" customFormat="1" ht="13.5">
      <c r="B1092" s="203"/>
      <c r="C1092" s="204"/>
      <c r="D1092" s="205" t="s">
        <v>177</v>
      </c>
      <c r="E1092" s="206" t="s">
        <v>22</v>
      </c>
      <c r="F1092" s="207" t="s">
        <v>1877</v>
      </c>
      <c r="G1092" s="204"/>
      <c r="H1092" s="208" t="s">
        <v>22</v>
      </c>
      <c r="I1092" s="209"/>
      <c r="J1092" s="204"/>
      <c r="K1092" s="204"/>
      <c r="L1092" s="210"/>
      <c r="M1092" s="211"/>
      <c r="N1092" s="212"/>
      <c r="O1092" s="212"/>
      <c r="P1092" s="212"/>
      <c r="Q1092" s="212"/>
      <c r="R1092" s="212"/>
      <c r="S1092" s="212"/>
      <c r="T1092" s="213"/>
      <c r="AT1092" s="214" t="s">
        <v>177</v>
      </c>
      <c r="AU1092" s="214" t="s">
        <v>87</v>
      </c>
      <c r="AV1092" s="11" t="s">
        <v>24</v>
      </c>
      <c r="AW1092" s="11" t="s">
        <v>41</v>
      </c>
      <c r="AX1092" s="11" t="s">
        <v>78</v>
      </c>
      <c r="AY1092" s="214" t="s">
        <v>168</v>
      </c>
    </row>
    <row r="1093" spans="2:65" s="12" customFormat="1" ht="13.5">
      <c r="B1093" s="215"/>
      <c r="C1093" s="216"/>
      <c r="D1093" s="217" t="s">
        <v>177</v>
      </c>
      <c r="E1093" s="218" t="s">
        <v>22</v>
      </c>
      <c r="F1093" s="219" t="s">
        <v>1878</v>
      </c>
      <c r="G1093" s="216"/>
      <c r="H1093" s="220">
        <v>104.91500000000001</v>
      </c>
      <c r="I1093" s="221"/>
      <c r="J1093" s="216"/>
      <c r="K1093" s="216"/>
      <c r="L1093" s="222"/>
      <c r="M1093" s="223"/>
      <c r="N1093" s="224"/>
      <c r="O1093" s="224"/>
      <c r="P1093" s="224"/>
      <c r="Q1093" s="224"/>
      <c r="R1093" s="224"/>
      <c r="S1093" s="224"/>
      <c r="T1093" s="225"/>
      <c r="AT1093" s="226" t="s">
        <v>177</v>
      </c>
      <c r="AU1093" s="226" t="s">
        <v>87</v>
      </c>
      <c r="AV1093" s="12" t="s">
        <v>87</v>
      </c>
      <c r="AW1093" s="12" t="s">
        <v>41</v>
      </c>
      <c r="AX1093" s="12" t="s">
        <v>78</v>
      </c>
      <c r="AY1093" s="226" t="s">
        <v>168</v>
      </c>
    </row>
    <row r="1094" spans="2:65" s="1" customFormat="1" ht="22.5" customHeight="1">
      <c r="B1094" s="39"/>
      <c r="C1094" s="230" t="s">
        <v>1879</v>
      </c>
      <c r="D1094" s="230" t="s">
        <v>234</v>
      </c>
      <c r="E1094" s="231" t="s">
        <v>1880</v>
      </c>
      <c r="F1094" s="232" t="s">
        <v>1881</v>
      </c>
      <c r="G1094" s="233" t="s">
        <v>173</v>
      </c>
      <c r="H1094" s="234">
        <v>120.652</v>
      </c>
      <c r="I1094" s="235"/>
      <c r="J1094" s="236">
        <f>ROUND(I1094*H1094,2)</f>
        <v>0</v>
      </c>
      <c r="K1094" s="232" t="s">
        <v>174</v>
      </c>
      <c r="L1094" s="237"/>
      <c r="M1094" s="238" t="s">
        <v>22</v>
      </c>
      <c r="N1094" s="239" t="s">
        <v>49</v>
      </c>
      <c r="O1094" s="40"/>
      <c r="P1094" s="200">
        <f>O1094*H1094</f>
        <v>0</v>
      </c>
      <c r="Q1094" s="200">
        <v>2.9999999999999997E-4</v>
      </c>
      <c r="R1094" s="200">
        <f>Q1094*H1094</f>
        <v>3.6195599999999994E-2</v>
      </c>
      <c r="S1094" s="200">
        <v>0</v>
      </c>
      <c r="T1094" s="201">
        <f>S1094*H1094</f>
        <v>0</v>
      </c>
      <c r="AR1094" s="22" t="s">
        <v>338</v>
      </c>
      <c r="AT1094" s="22" t="s">
        <v>234</v>
      </c>
      <c r="AU1094" s="22" t="s">
        <v>87</v>
      </c>
      <c r="AY1094" s="22" t="s">
        <v>168</v>
      </c>
      <c r="BE1094" s="202">
        <f>IF(N1094="základní",J1094,0)</f>
        <v>0</v>
      </c>
      <c r="BF1094" s="202">
        <f>IF(N1094="snížená",J1094,0)</f>
        <v>0</v>
      </c>
      <c r="BG1094" s="202">
        <f>IF(N1094="zákl. přenesená",J1094,0)</f>
        <v>0</v>
      </c>
      <c r="BH1094" s="202">
        <f>IF(N1094="sníž. přenesená",J1094,0)</f>
        <v>0</v>
      </c>
      <c r="BI1094" s="202">
        <f>IF(N1094="nulová",J1094,0)</f>
        <v>0</v>
      </c>
      <c r="BJ1094" s="22" t="s">
        <v>24</v>
      </c>
      <c r="BK1094" s="202">
        <f>ROUND(I1094*H1094,2)</f>
        <v>0</v>
      </c>
      <c r="BL1094" s="22" t="s">
        <v>249</v>
      </c>
      <c r="BM1094" s="22" t="s">
        <v>1882</v>
      </c>
    </row>
    <row r="1095" spans="2:65" s="12" customFormat="1" ht="13.5">
      <c r="B1095" s="215"/>
      <c r="C1095" s="216"/>
      <c r="D1095" s="217" t="s">
        <v>177</v>
      </c>
      <c r="E1095" s="216"/>
      <c r="F1095" s="219" t="s">
        <v>1883</v>
      </c>
      <c r="G1095" s="216"/>
      <c r="H1095" s="220">
        <v>120.652</v>
      </c>
      <c r="I1095" s="221"/>
      <c r="J1095" s="216"/>
      <c r="K1095" s="216"/>
      <c r="L1095" s="222"/>
      <c r="M1095" s="223"/>
      <c r="N1095" s="224"/>
      <c r="O1095" s="224"/>
      <c r="P1095" s="224"/>
      <c r="Q1095" s="224"/>
      <c r="R1095" s="224"/>
      <c r="S1095" s="224"/>
      <c r="T1095" s="225"/>
      <c r="AT1095" s="226" t="s">
        <v>177</v>
      </c>
      <c r="AU1095" s="226" t="s">
        <v>87</v>
      </c>
      <c r="AV1095" s="12" t="s">
        <v>87</v>
      </c>
      <c r="AW1095" s="12" t="s">
        <v>6</v>
      </c>
      <c r="AX1095" s="12" t="s">
        <v>24</v>
      </c>
      <c r="AY1095" s="226" t="s">
        <v>168</v>
      </c>
    </row>
    <row r="1096" spans="2:65" s="1" customFormat="1" ht="22.5" customHeight="1">
      <c r="B1096" s="39"/>
      <c r="C1096" s="191" t="s">
        <v>1884</v>
      </c>
      <c r="D1096" s="191" t="s">
        <v>170</v>
      </c>
      <c r="E1096" s="192" t="s">
        <v>1885</v>
      </c>
      <c r="F1096" s="193" t="s">
        <v>1886</v>
      </c>
      <c r="G1096" s="194" t="s">
        <v>173</v>
      </c>
      <c r="H1096" s="195">
        <v>447.68</v>
      </c>
      <c r="I1096" s="196"/>
      <c r="J1096" s="197">
        <f>ROUND(I1096*H1096,2)</f>
        <v>0</v>
      </c>
      <c r="K1096" s="193" t="s">
        <v>174</v>
      </c>
      <c r="L1096" s="59"/>
      <c r="M1096" s="198" t="s">
        <v>22</v>
      </c>
      <c r="N1096" s="199" t="s">
        <v>49</v>
      </c>
      <c r="O1096" s="40"/>
      <c r="P1096" s="200">
        <f>O1096*H1096</f>
        <v>0</v>
      </c>
      <c r="Q1096" s="200">
        <v>4.0000000000000002E-4</v>
      </c>
      <c r="R1096" s="200">
        <f>Q1096*H1096</f>
        <v>0.17907200000000001</v>
      </c>
      <c r="S1096" s="200">
        <v>0</v>
      </c>
      <c r="T1096" s="201">
        <f>S1096*H1096</f>
        <v>0</v>
      </c>
      <c r="AR1096" s="22" t="s">
        <v>249</v>
      </c>
      <c r="AT1096" s="22" t="s">
        <v>170</v>
      </c>
      <c r="AU1096" s="22" t="s">
        <v>87</v>
      </c>
      <c r="AY1096" s="22" t="s">
        <v>168</v>
      </c>
      <c r="BE1096" s="202">
        <f>IF(N1096="základní",J1096,0)</f>
        <v>0</v>
      </c>
      <c r="BF1096" s="202">
        <f>IF(N1096="snížená",J1096,0)</f>
        <v>0</v>
      </c>
      <c r="BG1096" s="202">
        <f>IF(N1096="zákl. přenesená",J1096,0)</f>
        <v>0</v>
      </c>
      <c r="BH1096" s="202">
        <f>IF(N1096="sníž. přenesená",J1096,0)</f>
        <v>0</v>
      </c>
      <c r="BI1096" s="202">
        <f>IF(N1096="nulová",J1096,0)</f>
        <v>0</v>
      </c>
      <c r="BJ1096" s="22" t="s">
        <v>24</v>
      </c>
      <c r="BK1096" s="202">
        <f>ROUND(I1096*H1096,2)</f>
        <v>0</v>
      </c>
      <c r="BL1096" s="22" t="s">
        <v>249</v>
      </c>
      <c r="BM1096" s="22" t="s">
        <v>1887</v>
      </c>
    </row>
    <row r="1097" spans="2:65" s="1" customFormat="1" ht="31.5" customHeight="1">
      <c r="B1097" s="39"/>
      <c r="C1097" s="230" t="s">
        <v>1888</v>
      </c>
      <c r="D1097" s="230" t="s">
        <v>234</v>
      </c>
      <c r="E1097" s="231" t="s">
        <v>1889</v>
      </c>
      <c r="F1097" s="232" t="s">
        <v>1890</v>
      </c>
      <c r="G1097" s="233" t="s">
        <v>173</v>
      </c>
      <c r="H1097" s="234">
        <v>514.83199999999999</v>
      </c>
      <c r="I1097" s="235"/>
      <c r="J1097" s="236">
        <f>ROUND(I1097*H1097,2)</f>
        <v>0</v>
      </c>
      <c r="K1097" s="232" t="s">
        <v>174</v>
      </c>
      <c r="L1097" s="237"/>
      <c r="M1097" s="238" t="s">
        <v>22</v>
      </c>
      <c r="N1097" s="239" t="s">
        <v>49</v>
      </c>
      <c r="O1097" s="40"/>
      <c r="P1097" s="200">
        <f>O1097*H1097</f>
        <v>0</v>
      </c>
      <c r="Q1097" s="200">
        <v>4.0000000000000001E-3</v>
      </c>
      <c r="R1097" s="200">
        <f>Q1097*H1097</f>
        <v>2.0593279999999998</v>
      </c>
      <c r="S1097" s="200">
        <v>0</v>
      </c>
      <c r="T1097" s="201">
        <f>S1097*H1097</f>
        <v>0</v>
      </c>
      <c r="AR1097" s="22" t="s">
        <v>338</v>
      </c>
      <c r="AT1097" s="22" t="s">
        <v>234</v>
      </c>
      <c r="AU1097" s="22" t="s">
        <v>87</v>
      </c>
      <c r="AY1097" s="22" t="s">
        <v>168</v>
      </c>
      <c r="BE1097" s="202">
        <f>IF(N1097="základní",J1097,0)</f>
        <v>0</v>
      </c>
      <c r="BF1097" s="202">
        <f>IF(N1097="snížená",J1097,0)</f>
        <v>0</v>
      </c>
      <c r="BG1097" s="202">
        <f>IF(N1097="zákl. přenesená",J1097,0)</f>
        <v>0</v>
      </c>
      <c r="BH1097" s="202">
        <f>IF(N1097="sníž. přenesená",J1097,0)</f>
        <v>0</v>
      </c>
      <c r="BI1097" s="202">
        <f>IF(N1097="nulová",J1097,0)</f>
        <v>0</v>
      </c>
      <c r="BJ1097" s="22" t="s">
        <v>24</v>
      </c>
      <c r="BK1097" s="202">
        <f>ROUND(I1097*H1097,2)</f>
        <v>0</v>
      </c>
      <c r="BL1097" s="22" t="s">
        <v>249</v>
      </c>
      <c r="BM1097" s="22" t="s">
        <v>1891</v>
      </c>
    </row>
    <row r="1098" spans="2:65" s="12" customFormat="1" ht="13.5">
      <c r="B1098" s="215"/>
      <c r="C1098" s="216"/>
      <c r="D1098" s="217" t="s">
        <v>177</v>
      </c>
      <c r="E1098" s="216"/>
      <c r="F1098" s="219" t="s">
        <v>1892</v>
      </c>
      <c r="G1098" s="216"/>
      <c r="H1098" s="220">
        <v>514.83199999999999</v>
      </c>
      <c r="I1098" s="221"/>
      <c r="J1098" s="216"/>
      <c r="K1098" s="216"/>
      <c r="L1098" s="222"/>
      <c r="M1098" s="223"/>
      <c r="N1098" s="224"/>
      <c r="O1098" s="224"/>
      <c r="P1098" s="224"/>
      <c r="Q1098" s="224"/>
      <c r="R1098" s="224"/>
      <c r="S1098" s="224"/>
      <c r="T1098" s="225"/>
      <c r="AT1098" s="226" t="s">
        <v>177</v>
      </c>
      <c r="AU1098" s="226" t="s">
        <v>87</v>
      </c>
      <c r="AV1098" s="12" t="s">
        <v>87</v>
      </c>
      <c r="AW1098" s="12" t="s">
        <v>6</v>
      </c>
      <c r="AX1098" s="12" t="s">
        <v>24</v>
      </c>
      <c r="AY1098" s="226" t="s">
        <v>168</v>
      </c>
    </row>
    <row r="1099" spans="2:65" s="1" customFormat="1" ht="22.5" customHeight="1">
      <c r="B1099" s="39"/>
      <c r="C1099" s="191" t="s">
        <v>1893</v>
      </c>
      <c r="D1099" s="191" t="s">
        <v>170</v>
      </c>
      <c r="E1099" s="192" t="s">
        <v>1894</v>
      </c>
      <c r="F1099" s="193" t="s">
        <v>1895</v>
      </c>
      <c r="G1099" s="194" t="s">
        <v>173</v>
      </c>
      <c r="H1099" s="195">
        <v>37.912999999999997</v>
      </c>
      <c r="I1099" s="196"/>
      <c r="J1099" s="197">
        <f>ROUND(I1099*H1099,2)</f>
        <v>0</v>
      </c>
      <c r="K1099" s="193" t="s">
        <v>174</v>
      </c>
      <c r="L1099" s="59"/>
      <c r="M1099" s="198" t="s">
        <v>22</v>
      </c>
      <c r="N1099" s="199" t="s">
        <v>49</v>
      </c>
      <c r="O1099" s="40"/>
      <c r="P1099" s="200">
        <f>O1099*H1099</f>
        <v>0</v>
      </c>
      <c r="Q1099" s="200">
        <v>4.0000000000000002E-4</v>
      </c>
      <c r="R1099" s="200">
        <f>Q1099*H1099</f>
        <v>1.51652E-2</v>
      </c>
      <c r="S1099" s="200">
        <v>0</v>
      </c>
      <c r="T1099" s="201">
        <f>S1099*H1099</f>
        <v>0</v>
      </c>
      <c r="AR1099" s="22" t="s">
        <v>249</v>
      </c>
      <c r="AT1099" s="22" t="s">
        <v>170</v>
      </c>
      <c r="AU1099" s="22" t="s">
        <v>87</v>
      </c>
      <c r="AY1099" s="22" t="s">
        <v>168</v>
      </c>
      <c r="BE1099" s="202">
        <f>IF(N1099="základní",J1099,0)</f>
        <v>0</v>
      </c>
      <c r="BF1099" s="202">
        <f>IF(N1099="snížená",J1099,0)</f>
        <v>0</v>
      </c>
      <c r="BG1099" s="202">
        <f>IF(N1099="zákl. přenesená",J1099,0)</f>
        <v>0</v>
      </c>
      <c r="BH1099" s="202">
        <f>IF(N1099="sníž. přenesená",J1099,0)</f>
        <v>0</v>
      </c>
      <c r="BI1099" s="202">
        <f>IF(N1099="nulová",J1099,0)</f>
        <v>0</v>
      </c>
      <c r="BJ1099" s="22" t="s">
        <v>24</v>
      </c>
      <c r="BK1099" s="202">
        <f>ROUND(I1099*H1099,2)</f>
        <v>0</v>
      </c>
      <c r="BL1099" s="22" t="s">
        <v>249</v>
      </c>
      <c r="BM1099" s="22" t="s">
        <v>1896</v>
      </c>
    </row>
    <row r="1100" spans="2:65" s="1" customFormat="1" ht="31.5" customHeight="1">
      <c r="B1100" s="39"/>
      <c r="C1100" s="230" t="s">
        <v>1897</v>
      </c>
      <c r="D1100" s="230" t="s">
        <v>234</v>
      </c>
      <c r="E1100" s="231" t="s">
        <v>1889</v>
      </c>
      <c r="F1100" s="232" t="s">
        <v>1890</v>
      </c>
      <c r="G1100" s="233" t="s">
        <v>173</v>
      </c>
      <c r="H1100" s="234">
        <v>45.496000000000002</v>
      </c>
      <c r="I1100" s="235"/>
      <c r="J1100" s="236">
        <f>ROUND(I1100*H1100,2)</f>
        <v>0</v>
      </c>
      <c r="K1100" s="232" t="s">
        <v>174</v>
      </c>
      <c r="L1100" s="237"/>
      <c r="M1100" s="238" t="s">
        <v>22</v>
      </c>
      <c r="N1100" s="239" t="s">
        <v>49</v>
      </c>
      <c r="O1100" s="40"/>
      <c r="P1100" s="200">
        <f>O1100*H1100</f>
        <v>0</v>
      </c>
      <c r="Q1100" s="200">
        <v>4.0000000000000001E-3</v>
      </c>
      <c r="R1100" s="200">
        <f>Q1100*H1100</f>
        <v>0.18198400000000001</v>
      </c>
      <c r="S1100" s="200">
        <v>0</v>
      </c>
      <c r="T1100" s="201">
        <f>S1100*H1100</f>
        <v>0</v>
      </c>
      <c r="AR1100" s="22" t="s">
        <v>338</v>
      </c>
      <c r="AT1100" s="22" t="s">
        <v>234</v>
      </c>
      <c r="AU1100" s="22" t="s">
        <v>87</v>
      </c>
      <c r="AY1100" s="22" t="s">
        <v>168</v>
      </c>
      <c r="BE1100" s="202">
        <f>IF(N1100="základní",J1100,0)</f>
        <v>0</v>
      </c>
      <c r="BF1100" s="202">
        <f>IF(N1100="snížená",J1100,0)</f>
        <v>0</v>
      </c>
      <c r="BG1100" s="202">
        <f>IF(N1100="zákl. přenesená",J1100,0)</f>
        <v>0</v>
      </c>
      <c r="BH1100" s="202">
        <f>IF(N1100="sníž. přenesená",J1100,0)</f>
        <v>0</v>
      </c>
      <c r="BI1100" s="202">
        <f>IF(N1100="nulová",J1100,0)</f>
        <v>0</v>
      </c>
      <c r="BJ1100" s="22" t="s">
        <v>24</v>
      </c>
      <c r="BK1100" s="202">
        <f>ROUND(I1100*H1100,2)</f>
        <v>0</v>
      </c>
      <c r="BL1100" s="22" t="s">
        <v>249</v>
      </c>
      <c r="BM1100" s="22" t="s">
        <v>1898</v>
      </c>
    </row>
    <row r="1101" spans="2:65" s="12" customFormat="1" ht="13.5">
      <c r="B1101" s="215"/>
      <c r="C1101" s="216"/>
      <c r="D1101" s="217" t="s">
        <v>177</v>
      </c>
      <c r="E1101" s="216"/>
      <c r="F1101" s="219" t="s">
        <v>1899</v>
      </c>
      <c r="G1101" s="216"/>
      <c r="H1101" s="220">
        <v>45.496000000000002</v>
      </c>
      <c r="I1101" s="221"/>
      <c r="J1101" s="216"/>
      <c r="K1101" s="216"/>
      <c r="L1101" s="222"/>
      <c r="M1101" s="223"/>
      <c r="N1101" s="224"/>
      <c r="O1101" s="224"/>
      <c r="P1101" s="224"/>
      <c r="Q1101" s="224"/>
      <c r="R1101" s="224"/>
      <c r="S1101" s="224"/>
      <c r="T1101" s="225"/>
      <c r="AT1101" s="226" t="s">
        <v>177</v>
      </c>
      <c r="AU1101" s="226" t="s">
        <v>87</v>
      </c>
      <c r="AV1101" s="12" t="s">
        <v>87</v>
      </c>
      <c r="AW1101" s="12" t="s">
        <v>6</v>
      </c>
      <c r="AX1101" s="12" t="s">
        <v>24</v>
      </c>
      <c r="AY1101" s="226" t="s">
        <v>168</v>
      </c>
    </row>
    <row r="1102" spans="2:65" s="1" customFormat="1" ht="22.5" customHeight="1">
      <c r="B1102" s="39"/>
      <c r="C1102" s="191" t="s">
        <v>1900</v>
      </c>
      <c r="D1102" s="191" t="s">
        <v>170</v>
      </c>
      <c r="E1102" s="192" t="s">
        <v>1901</v>
      </c>
      <c r="F1102" s="193" t="s">
        <v>1902</v>
      </c>
      <c r="G1102" s="194" t="s">
        <v>173</v>
      </c>
      <c r="H1102" s="195">
        <v>1528.96</v>
      </c>
      <c r="I1102" s="196"/>
      <c r="J1102" s="197">
        <f>ROUND(I1102*H1102,2)</f>
        <v>0</v>
      </c>
      <c r="K1102" s="193" t="s">
        <v>174</v>
      </c>
      <c r="L1102" s="59"/>
      <c r="M1102" s="198" t="s">
        <v>22</v>
      </c>
      <c r="N1102" s="199" t="s">
        <v>49</v>
      </c>
      <c r="O1102" s="40"/>
      <c r="P1102" s="200">
        <f>O1102*H1102</f>
        <v>0</v>
      </c>
      <c r="Q1102" s="200">
        <v>0</v>
      </c>
      <c r="R1102" s="200">
        <f>Q1102*H1102</f>
        <v>0</v>
      </c>
      <c r="S1102" s="200">
        <v>0</v>
      </c>
      <c r="T1102" s="201">
        <f>S1102*H1102</f>
        <v>0</v>
      </c>
      <c r="AR1102" s="22" t="s">
        <v>249</v>
      </c>
      <c r="AT1102" s="22" t="s">
        <v>170</v>
      </c>
      <c r="AU1102" s="22" t="s">
        <v>87</v>
      </c>
      <c r="AY1102" s="22" t="s">
        <v>168</v>
      </c>
      <c r="BE1102" s="202">
        <f>IF(N1102="základní",J1102,0)</f>
        <v>0</v>
      </c>
      <c r="BF1102" s="202">
        <f>IF(N1102="snížená",J1102,0)</f>
        <v>0</v>
      </c>
      <c r="BG1102" s="202">
        <f>IF(N1102="zákl. přenesená",J1102,0)</f>
        <v>0</v>
      </c>
      <c r="BH1102" s="202">
        <f>IF(N1102="sníž. přenesená",J1102,0)</f>
        <v>0</v>
      </c>
      <c r="BI1102" s="202">
        <f>IF(N1102="nulová",J1102,0)</f>
        <v>0</v>
      </c>
      <c r="BJ1102" s="22" t="s">
        <v>24</v>
      </c>
      <c r="BK1102" s="202">
        <f>ROUND(I1102*H1102,2)</f>
        <v>0</v>
      </c>
      <c r="BL1102" s="22" t="s">
        <v>249</v>
      </c>
      <c r="BM1102" s="22" t="s">
        <v>1903</v>
      </c>
    </row>
    <row r="1103" spans="2:65" s="12" customFormat="1" ht="13.5">
      <c r="B1103" s="215"/>
      <c r="C1103" s="216"/>
      <c r="D1103" s="217" t="s">
        <v>177</v>
      </c>
      <c r="E1103" s="218" t="s">
        <v>22</v>
      </c>
      <c r="F1103" s="219" t="s">
        <v>1368</v>
      </c>
      <c r="G1103" s="216"/>
      <c r="H1103" s="220">
        <v>1528.96</v>
      </c>
      <c r="I1103" s="221"/>
      <c r="J1103" s="216"/>
      <c r="K1103" s="216"/>
      <c r="L1103" s="222"/>
      <c r="M1103" s="223"/>
      <c r="N1103" s="224"/>
      <c r="O1103" s="224"/>
      <c r="P1103" s="224"/>
      <c r="Q1103" s="224"/>
      <c r="R1103" s="224"/>
      <c r="S1103" s="224"/>
      <c r="T1103" s="225"/>
      <c r="AT1103" s="226" t="s">
        <v>177</v>
      </c>
      <c r="AU1103" s="226" t="s">
        <v>87</v>
      </c>
      <c r="AV1103" s="12" t="s">
        <v>87</v>
      </c>
      <c r="AW1103" s="12" t="s">
        <v>41</v>
      </c>
      <c r="AX1103" s="12" t="s">
        <v>78</v>
      </c>
      <c r="AY1103" s="226" t="s">
        <v>168</v>
      </c>
    </row>
    <row r="1104" spans="2:65" s="1" customFormat="1" ht="31.5" customHeight="1">
      <c r="B1104" s="39"/>
      <c r="C1104" s="230" t="s">
        <v>1904</v>
      </c>
      <c r="D1104" s="230" t="s">
        <v>234</v>
      </c>
      <c r="E1104" s="231" t="s">
        <v>1905</v>
      </c>
      <c r="F1104" s="232" t="s">
        <v>1906</v>
      </c>
      <c r="G1104" s="233" t="s">
        <v>262</v>
      </c>
      <c r="H1104" s="234">
        <v>180.417</v>
      </c>
      <c r="I1104" s="235"/>
      <c r="J1104" s="236">
        <f>ROUND(I1104*H1104,2)</f>
        <v>0</v>
      </c>
      <c r="K1104" s="232" t="s">
        <v>174</v>
      </c>
      <c r="L1104" s="237"/>
      <c r="M1104" s="238" t="s">
        <v>22</v>
      </c>
      <c r="N1104" s="239" t="s">
        <v>49</v>
      </c>
      <c r="O1104" s="40"/>
      <c r="P1104" s="200">
        <f>O1104*H1104</f>
        <v>0</v>
      </c>
      <c r="Q1104" s="200">
        <v>1E-3</v>
      </c>
      <c r="R1104" s="200">
        <f>Q1104*H1104</f>
        <v>0.18041699999999999</v>
      </c>
      <c r="S1104" s="200">
        <v>0</v>
      </c>
      <c r="T1104" s="201">
        <f>S1104*H1104</f>
        <v>0</v>
      </c>
      <c r="AR1104" s="22" t="s">
        <v>338</v>
      </c>
      <c r="AT1104" s="22" t="s">
        <v>234</v>
      </c>
      <c r="AU1104" s="22" t="s">
        <v>87</v>
      </c>
      <c r="AY1104" s="22" t="s">
        <v>168</v>
      </c>
      <c r="BE1104" s="202">
        <f>IF(N1104="základní",J1104,0)</f>
        <v>0</v>
      </c>
      <c r="BF1104" s="202">
        <f>IF(N1104="snížená",J1104,0)</f>
        <v>0</v>
      </c>
      <c r="BG1104" s="202">
        <f>IF(N1104="zákl. přenesená",J1104,0)</f>
        <v>0</v>
      </c>
      <c r="BH1104" s="202">
        <f>IF(N1104="sníž. přenesená",J1104,0)</f>
        <v>0</v>
      </c>
      <c r="BI1104" s="202">
        <f>IF(N1104="nulová",J1104,0)</f>
        <v>0</v>
      </c>
      <c r="BJ1104" s="22" t="s">
        <v>24</v>
      </c>
      <c r="BK1104" s="202">
        <f>ROUND(I1104*H1104,2)</f>
        <v>0</v>
      </c>
      <c r="BL1104" s="22" t="s">
        <v>249</v>
      </c>
      <c r="BM1104" s="22" t="s">
        <v>1907</v>
      </c>
    </row>
    <row r="1105" spans="2:65" s="12" customFormat="1" ht="13.5">
      <c r="B1105" s="215"/>
      <c r="C1105" s="216"/>
      <c r="D1105" s="217" t="s">
        <v>177</v>
      </c>
      <c r="E1105" s="216"/>
      <c r="F1105" s="219" t="s">
        <v>1908</v>
      </c>
      <c r="G1105" s="216"/>
      <c r="H1105" s="220">
        <v>180.417</v>
      </c>
      <c r="I1105" s="221"/>
      <c r="J1105" s="216"/>
      <c r="K1105" s="216"/>
      <c r="L1105" s="222"/>
      <c r="M1105" s="223"/>
      <c r="N1105" s="224"/>
      <c r="O1105" s="224"/>
      <c r="P1105" s="224"/>
      <c r="Q1105" s="224"/>
      <c r="R1105" s="224"/>
      <c r="S1105" s="224"/>
      <c r="T1105" s="225"/>
      <c r="AT1105" s="226" t="s">
        <v>177</v>
      </c>
      <c r="AU1105" s="226" t="s">
        <v>87</v>
      </c>
      <c r="AV1105" s="12" t="s">
        <v>87</v>
      </c>
      <c r="AW1105" s="12" t="s">
        <v>6</v>
      </c>
      <c r="AX1105" s="12" t="s">
        <v>24</v>
      </c>
      <c r="AY1105" s="226" t="s">
        <v>168</v>
      </c>
    </row>
    <row r="1106" spans="2:65" s="1" customFormat="1" ht="22.5" customHeight="1">
      <c r="B1106" s="39"/>
      <c r="C1106" s="191" t="s">
        <v>1909</v>
      </c>
      <c r="D1106" s="191" t="s">
        <v>170</v>
      </c>
      <c r="E1106" s="192" t="s">
        <v>1910</v>
      </c>
      <c r="F1106" s="193" t="s">
        <v>1911</v>
      </c>
      <c r="G1106" s="194" t="s">
        <v>173</v>
      </c>
      <c r="H1106" s="195">
        <v>104.91500000000001</v>
      </c>
      <c r="I1106" s="196"/>
      <c r="J1106" s="197">
        <f>ROUND(I1106*H1106,2)</f>
        <v>0</v>
      </c>
      <c r="K1106" s="193" t="s">
        <v>174</v>
      </c>
      <c r="L1106" s="59"/>
      <c r="M1106" s="198" t="s">
        <v>22</v>
      </c>
      <c r="N1106" s="199" t="s">
        <v>49</v>
      </c>
      <c r="O1106" s="40"/>
      <c r="P1106" s="200">
        <f>O1106*H1106</f>
        <v>0</v>
      </c>
      <c r="Q1106" s="200">
        <v>1.1E-4</v>
      </c>
      <c r="R1106" s="200">
        <f>Q1106*H1106</f>
        <v>1.1540650000000001E-2</v>
      </c>
      <c r="S1106" s="200">
        <v>0</v>
      </c>
      <c r="T1106" s="201">
        <f>S1106*H1106</f>
        <v>0</v>
      </c>
      <c r="AR1106" s="22" t="s">
        <v>249</v>
      </c>
      <c r="AT1106" s="22" t="s">
        <v>170</v>
      </c>
      <c r="AU1106" s="22" t="s">
        <v>87</v>
      </c>
      <c r="AY1106" s="22" t="s">
        <v>168</v>
      </c>
      <c r="BE1106" s="202">
        <f>IF(N1106="základní",J1106,0)</f>
        <v>0</v>
      </c>
      <c r="BF1106" s="202">
        <f>IF(N1106="snížená",J1106,0)</f>
        <v>0</v>
      </c>
      <c r="BG1106" s="202">
        <f>IF(N1106="zákl. přenesená",J1106,0)</f>
        <v>0</v>
      </c>
      <c r="BH1106" s="202">
        <f>IF(N1106="sníž. přenesená",J1106,0)</f>
        <v>0</v>
      </c>
      <c r="BI1106" s="202">
        <f>IF(N1106="nulová",J1106,0)</f>
        <v>0</v>
      </c>
      <c r="BJ1106" s="22" t="s">
        <v>24</v>
      </c>
      <c r="BK1106" s="202">
        <f>ROUND(I1106*H1106,2)</f>
        <v>0</v>
      </c>
      <c r="BL1106" s="22" t="s">
        <v>249</v>
      </c>
      <c r="BM1106" s="22" t="s">
        <v>1912</v>
      </c>
    </row>
    <row r="1107" spans="2:65" s="12" customFormat="1" ht="13.5">
      <c r="B1107" s="215"/>
      <c r="C1107" s="216"/>
      <c r="D1107" s="217" t="s">
        <v>177</v>
      </c>
      <c r="E1107" s="218" t="s">
        <v>22</v>
      </c>
      <c r="F1107" s="219" t="s">
        <v>1913</v>
      </c>
      <c r="G1107" s="216"/>
      <c r="H1107" s="220">
        <v>104.91500000000001</v>
      </c>
      <c r="I1107" s="221"/>
      <c r="J1107" s="216"/>
      <c r="K1107" s="216"/>
      <c r="L1107" s="222"/>
      <c r="M1107" s="223"/>
      <c r="N1107" s="224"/>
      <c r="O1107" s="224"/>
      <c r="P1107" s="224"/>
      <c r="Q1107" s="224"/>
      <c r="R1107" s="224"/>
      <c r="S1107" s="224"/>
      <c r="T1107" s="225"/>
      <c r="AT1107" s="226" t="s">
        <v>177</v>
      </c>
      <c r="AU1107" s="226" t="s">
        <v>87</v>
      </c>
      <c r="AV1107" s="12" t="s">
        <v>87</v>
      </c>
      <c r="AW1107" s="12" t="s">
        <v>41</v>
      </c>
      <c r="AX1107" s="12" t="s">
        <v>78</v>
      </c>
      <c r="AY1107" s="226" t="s">
        <v>168</v>
      </c>
    </row>
    <row r="1108" spans="2:65" s="1" customFormat="1" ht="22.5" customHeight="1">
      <c r="B1108" s="39"/>
      <c r="C1108" s="230" t="s">
        <v>1914</v>
      </c>
      <c r="D1108" s="230" t="s">
        <v>234</v>
      </c>
      <c r="E1108" s="231" t="s">
        <v>1915</v>
      </c>
      <c r="F1108" s="232" t="s">
        <v>1916</v>
      </c>
      <c r="G1108" s="233" t="s">
        <v>173</v>
      </c>
      <c r="H1108" s="234">
        <v>120.652</v>
      </c>
      <c r="I1108" s="235"/>
      <c r="J1108" s="236">
        <f>ROUND(I1108*H1108,2)</f>
        <v>0</v>
      </c>
      <c r="K1108" s="232" t="s">
        <v>174</v>
      </c>
      <c r="L1108" s="237"/>
      <c r="M1108" s="238" t="s">
        <v>22</v>
      </c>
      <c r="N1108" s="239" t="s">
        <v>49</v>
      </c>
      <c r="O1108" s="40"/>
      <c r="P1108" s="200">
        <f>O1108*H1108</f>
        <v>0</v>
      </c>
      <c r="Q1108" s="200">
        <v>6.4999999999999997E-4</v>
      </c>
      <c r="R1108" s="200">
        <f>Q1108*H1108</f>
        <v>7.8423800000000002E-2</v>
      </c>
      <c r="S1108" s="200">
        <v>0</v>
      </c>
      <c r="T1108" s="201">
        <f>S1108*H1108</f>
        <v>0</v>
      </c>
      <c r="AR1108" s="22" t="s">
        <v>338</v>
      </c>
      <c r="AT1108" s="22" t="s">
        <v>234</v>
      </c>
      <c r="AU1108" s="22" t="s">
        <v>87</v>
      </c>
      <c r="AY1108" s="22" t="s">
        <v>168</v>
      </c>
      <c r="BE1108" s="202">
        <f>IF(N1108="základní",J1108,0)</f>
        <v>0</v>
      </c>
      <c r="BF1108" s="202">
        <f>IF(N1108="snížená",J1108,0)</f>
        <v>0</v>
      </c>
      <c r="BG1108" s="202">
        <f>IF(N1108="zákl. přenesená",J1108,0)</f>
        <v>0</v>
      </c>
      <c r="BH1108" s="202">
        <f>IF(N1108="sníž. přenesená",J1108,0)</f>
        <v>0</v>
      </c>
      <c r="BI1108" s="202">
        <f>IF(N1108="nulová",J1108,0)</f>
        <v>0</v>
      </c>
      <c r="BJ1108" s="22" t="s">
        <v>24</v>
      </c>
      <c r="BK1108" s="202">
        <f>ROUND(I1108*H1108,2)</f>
        <v>0</v>
      </c>
      <c r="BL1108" s="22" t="s">
        <v>249</v>
      </c>
      <c r="BM1108" s="22" t="s">
        <v>1917</v>
      </c>
    </row>
    <row r="1109" spans="2:65" s="12" customFormat="1" ht="13.5">
      <c r="B1109" s="215"/>
      <c r="C1109" s="216"/>
      <c r="D1109" s="217" t="s">
        <v>177</v>
      </c>
      <c r="E1109" s="216"/>
      <c r="F1109" s="219" t="s">
        <v>1883</v>
      </c>
      <c r="G1109" s="216"/>
      <c r="H1109" s="220">
        <v>120.652</v>
      </c>
      <c r="I1109" s="221"/>
      <c r="J1109" s="216"/>
      <c r="K1109" s="216"/>
      <c r="L1109" s="222"/>
      <c r="M1109" s="223"/>
      <c r="N1109" s="224"/>
      <c r="O1109" s="224"/>
      <c r="P1109" s="224"/>
      <c r="Q1109" s="224"/>
      <c r="R1109" s="224"/>
      <c r="S1109" s="224"/>
      <c r="T1109" s="225"/>
      <c r="AT1109" s="226" t="s">
        <v>177</v>
      </c>
      <c r="AU1109" s="226" t="s">
        <v>87</v>
      </c>
      <c r="AV1109" s="12" t="s">
        <v>87</v>
      </c>
      <c r="AW1109" s="12" t="s">
        <v>6</v>
      </c>
      <c r="AX1109" s="12" t="s">
        <v>24</v>
      </c>
      <c r="AY1109" s="226" t="s">
        <v>168</v>
      </c>
    </row>
    <row r="1110" spans="2:65" s="1" customFormat="1" ht="44.25" customHeight="1">
      <c r="B1110" s="39"/>
      <c r="C1110" s="191" t="s">
        <v>1918</v>
      </c>
      <c r="D1110" s="191" t="s">
        <v>170</v>
      </c>
      <c r="E1110" s="192" t="s">
        <v>1919</v>
      </c>
      <c r="F1110" s="193" t="s">
        <v>1920</v>
      </c>
      <c r="G1110" s="194" t="s">
        <v>218</v>
      </c>
      <c r="H1110" s="195">
        <v>2.956</v>
      </c>
      <c r="I1110" s="196"/>
      <c r="J1110" s="197">
        <f>ROUND(I1110*H1110,2)</f>
        <v>0</v>
      </c>
      <c r="K1110" s="193" t="s">
        <v>174</v>
      </c>
      <c r="L1110" s="59"/>
      <c r="M1110" s="198" t="s">
        <v>22</v>
      </c>
      <c r="N1110" s="199" t="s">
        <v>49</v>
      </c>
      <c r="O1110" s="40"/>
      <c r="P1110" s="200">
        <f>O1110*H1110</f>
        <v>0</v>
      </c>
      <c r="Q1110" s="200">
        <v>0</v>
      </c>
      <c r="R1110" s="200">
        <f>Q1110*H1110</f>
        <v>0</v>
      </c>
      <c r="S1110" s="200">
        <v>0</v>
      </c>
      <c r="T1110" s="201">
        <f>S1110*H1110</f>
        <v>0</v>
      </c>
      <c r="AR1110" s="22" t="s">
        <v>249</v>
      </c>
      <c r="AT1110" s="22" t="s">
        <v>170</v>
      </c>
      <c r="AU1110" s="22" t="s">
        <v>87</v>
      </c>
      <c r="AY1110" s="22" t="s">
        <v>168</v>
      </c>
      <c r="BE1110" s="202">
        <f>IF(N1110="základní",J1110,0)</f>
        <v>0</v>
      </c>
      <c r="BF1110" s="202">
        <f>IF(N1110="snížená",J1110,0)</f>
        <v>0</v>
      </c>
      <c r="BG1110" s="202">
        <f>IF(N1110="zákl. přenesená",J1110,0)</f>
        <v>0</v>
      </c>
      <c r="BH1110" s="202">
        <f>IF(N1110="sníž. přenesená",J1110,0)</f>
        <v>0</v>
      </c>
      <c r="BI1110" s="202">
        <f>IF(N1110="nulová",J1110,0)</f>
        <v>0</v>
      </c>
      <c r="BJ1110" s="22" t="s">
        <v>24</v>
      </c>
      <c r="BK1110" s="202">
        <f>ROUND(I1110*H1110,2)</f>
        <v>0</v>
      </c>
      <c r="BL1110" s="22" t="s">
        <v>249</v>
      </c>
      <c r="BM1110" s="22" t="s">
        <v>1921</v>
      </c>
    </row>
    <row r="1111" spans="2:65" s="10" customFormat="1" ht="29.85" customHeight="1">
      <c r="B1111" s="174"/>
      <c r="C1111" s="175"/>
      <c r="D1111" s="188" t="s">
        <v>77</v>
      </c>
      <c r="E1111" s="189" t="s">
        <v>1922</v>
      </c>
      <c r="F1111" s="189" t="s">
        <v>1923</v>
      </c>
      <c r="G1111" s="175"/>
      <c r="H1111" s="175"/>
      <c r="I1111" s="178"/>
      <c r="J1111" s="190">
        <f>BK1111</f>
        <v>0</v>
      </c>
      <c r="K1111" s="175"/>
      <c r="L1111" s="180"/>
      <c r="M1111" s="181"/>
      <c r="N1111" s="182"/>
      <c r="O1111" s="182"/>
      <c r="P1111" s="183">
        <f>SUM(P1112:P1119)</f>
        <v>0</v>
      </c>
      <c r="Q1111" s="182"/>
      <c r="R1111" s="183">
        <f>SUM(R1112:R1119)</f>
        <v>4.2122018600000004</v>
      </c>
      <c r="S1111" s="182"/>
      <c r="T1111" s="184">
        <f>SUM(T1112:T1119)</f>
        <v>0</v>
      </c>
      <c r="AR1111" s="185" t="s">
        <v>87</v>
      </c>
      <c r="AT1111" s="186" t="s">
        <v>77</v>
      </c>
      <c r="AU1111" s="186" t="s">
        <v>24</v>
      </c>
      <c r="AY1111" s="185" t="s">
        <v>168</v>
      </c>
      <c r="BK1111" s="187">
        <f>SUM(BK1112:BK1119)</f>
        <v>0</v>
      </c>
    </row>
    <row r="1112" spans="2:65" s="1" customFormat="1" ht="31.5" customHeight="1">
      <c r="B1112" s="39"/>
      <c r="C1112" s="191" t="s">
        <v>1924</v>
      </c>
      <c r="D1112" s="191" t="s">
        <v>170</v>
      </c>
      <c r="E1112" s="192" t="s">
        <v>1925</v>
      </c>
      <c r="F1112" s="193" t="s">
        <v>1926</v>
      </c>
      <c r="G1112" s="194" t="s">
        <v>173</v>
      </c>
      <c r="H1112" s="195">
        <v>604.76700000000005</v>
      </c>
      <c r="I1112" s="196"/>
      <c r="J1112" s="197">
        <f>ROUND(I1112*H1112,2)</f>
        <v>0</v>
      </c>
      <c r="K1112" s="193" t="s">
        <v>174</v>
      </c>
      <c r="L1112" s="59"/>
      <c r="M1112" s="198" t="s">
        <v>22</v>
      </c>
      <c r="N1112" s="199" t="s">
        <v>49</v>
      </c>
      <c r="O1112" s="40"/>
      <c r="P1112" s="200">
        <f>O1112*H1112</f>
        <v>0</v>
      </c>
      <c r="Q1112" s="200">
        <v>0</v>
      </c>
      <c r="R1112" s="200">
        <f>Q1112*H1112</f>
        <v>0</v>
      </c>
      <c r="S1112" s="200">
        <v>0</v>
      </c>
      <c r="T1112" s="201">
        <f>S1112*H1112</f>
        <v>0</v>
      </c>
      <c r="AR1112" s="22" t="s">
        <v>249</v>
      </c>
      <c r="AT1112" s="22" t="s">
        <v>170</v>
      </c>
      <c r="AU1112" s="22" t="s">
        <v>87</v>
      </c>
      <c r="AY1112" s="22" t="s">
        <v>168</v>
      </c>
      <c r="BE1112" s="202">
        <f>IF(N1112="základní",J1112,0)</f>
        <v>0</v>
      </c>
      <c r="BF1112" s="202">
        <f>IF(N1112="snížená",J1112,0)</f>
        <v>0</v>
      </c>
      <c r="BG1112" s="202">
        <f>IF(N1112="zákl. přenesená",J1112,0)</f>
        <v>0</v>
      </c>
      <c r="BH1112" s="202">
        <f>IF(N1112="sníž. přenesená",J1112,0)</f>
        <v>0</v>
      </c>
      <c r="BI1112" s="202">
        <f>IF(N1112="nulová",J1112,0)</f>
        <v>0</v>
      </c>
      <c r="BJ1112" s="22" t="s">
        <v>24</v>
      </c>
      <c r="BK1112" s="202">
        <f>ROUND(I1112*H1112,2)</f>
        <v>0</v>
      </c>
      <c r="BL1112" s="22" t="s">
        <v>249</v>
      </c>
      <c r="BM1112" s="22" t="s">
        <v>1927</v>
      </c>
    </row>
    <row r="1113" spans="2:65" s="1" customFormat="1" ht="57" customHeight="1">
      <c r="B1113" s="39"/>
      <c r="C1113" s="230" t="s">
        <v>1928</v>
      </c>
      <c r="D1113" s="230" t="s">
        <v>234</v>
      </c>
      <c r="E1113" s="231" t="s">
        <v>1929</v>
      </c>
      <c r="F1113" s="232" t="s">
        <v>1930</v>
      </c>
      <c r="G1113" s="233" t="s">
        <v>173</v>
      </c>
      <c r="H1113" s="234">
        <v>695.48199999999997</v>
      </c>
      <c r="I1113" s="235"/>
      <c r="J1113" s="236">
        <f>ROUND(I1113*H1113,2)</f>
        <v>0</v>
      </c>
      <c r="K1113" s="232" t="s">
        <v>174</v>
      </c>
      <c r="L1113" s="237"/>
      <c r="M1113" s="238" t="s">
        <v>22</v>
      </c>
      <c r="N1113" s="239" t="s">
        <v>49</v>
      </c>
      <c r="O1113" s="40"/>
      <c r="P1113" s="200">
        <f>O1113*H1113</f>
        <v>0</v>
      </c>
      <c r="Q1113" s="200">
        <v>4.0000000000000001E-3</v>
      </c>
      <c r="R1113" s="200">
        <f>Q1113*H1113</f>
        <v>2.7819279999999997</v>
      </c>
      <c r="S1113" s="200">
        <v>0</v>
      </c>
      <c r="T1113" s="201">
        <f>S1113*H1113</f>
        <v>0</v>
      </c>
      <c r="AR1113" s="22" t="s">
        <v>338</v>
      </c>
      <c r="AT1113" s="22" t="s">
        <v>234</v>
      </c>
      <c r="AU1113" s="22" t="s">
        <v>87</v>
      </c>
      <c r="AY1113" s="22" t="s">
        <v>168</v>
      </c>
      <c r="BE1113" s="202">
        <f>IF(N1113="základní",J1113,0)</f>
        <v>0</v>
      </c>
      <c r="BF1113" s="202">
        <f>IF(N1113="snížená",J1113,0)</f>
        <v>0</v>
      </c>
      <c r="BG1113" s="202">
        <f>IF(N1113="zákl. přenesená",J1113,0)</f>
        <v>0</v>
      </c>
      <c r="BH1113" s="202">
        <f>IF(N1113="sníž. přenesená",J1113,0)</f>
        <v>0</v>
      </c>
      <c r="BI1113" s="202">
        <f>IF(N1113="nulová",J1113,0)</f>
        <v>0</v>
      </c>
      <c r="BJ1113" s="22" t="s">
        <v>24</v>
      </c>
      <c r="BK1113" s="202">
        <f>ROUND(I1113*H1113,2)</f>
        <v>0</v>
      </c>
      <c r="BL1113" s="22" t="s">
        <v>249</v>
      </c>
      <c r="BM1113" s="22" t="s">
        <v>1931</v>
      </c>
    </row>
    <row r="1114" spans="2:65" s="12" customFormat="1" ht="13.5">
      <c r="B1114" s="215"/>
      <c r="C1114" s="216"/>
      <c r="D1114" s="217" t="s">
        <v>177</v>
      </c>
      <c r="E1114" s="216"/>
      <c r="F1114" s="219" t="s">
        <v>1932</v>
      </c>
      <c r="G1114" s="216"/>
      <c r="H1114" s="220">
        <v>695.48199999999997</v>
      </c>
      <c r="I1114" s="221"/>
      <c r="J1114" s="216"/>
      <c r="K1114" s="216"/>
      <c r="L1114" s="222"/>
      <c r="M1114" s="223"/>
      <c r="N1114" s="224"/>
      <c r="O1114" s="224"/>
      <c r="P1114" s="224"/>
      <c r="Q1114" s="224"/>
      <c r="R1114" s="224"/>
      <c r="S1114" s="224"/>
      <c r="T1114" s="225"/>
      <c r="AT1114" s="226" t="s">
        <v>177</v>
      </c>
      <c r="AU1114" s="226" t="s">
        <v>87</v>
      </c>
      <c r="AV1114" s="12" t="s">
        <v>87</v>
      </c>
      <c r="AW1114" s="12" t="s">
        <v>6</v>
      </c>
      <c r="AX1114" s="12" t="s">
        <v>24</v>
      </c>
      <c r="AY1114" s="226" t="s">
        <v>168</v>
      </c>
    </row>
    <row r="1115" spans="2:65" s="1" customFormat="1" ht="44.25" customHeight="1">
      <c r="B1115" s="39"/>
      <c r="C1115" s="191" t="s">
        <v>1933</v>
      </c>
      <c r="D1115" s="191" t="s">
        <v>170</v>
      </c>
      <c r="E1115" s="192" t="s">
        <v>1934</v>
      </c>
      <c r="F1115" s="193" t="s">
        <v>1935</v>
      </c>
      <c r="G1115" s="194" t="s">
        <v>173</v>
      </c>
      <c r="H1115" s="195">
        <v>604.76700000000005</v>
      </c>
      <c r="I1115" s="196"/>
      <c r="J1115" s="197">
        <f>ROUND(I1115*H1115,2)</f>
        <v>0</v>
      </c>
      <c r="K1115" s="193" t="s">
        <v>174</v>
      </c>
      <c r="L1115" s="59"/>
      <c r="M1115" s="198" t="s">
        <v>22</v>
      </c>
      <c r="N1115" s="199" t="s">
        <v>49</v>
      </c>
      <c r="O1115" s="40"/>
      <c r="P1115" s="200">
        <f>O1115*H1115</f>
        <v>0</v>
      </c>
      <c r="Q1115" s="200">
        <v>1.8000000000000001E-4</v>
      </c>
      <c r="R1115" s="200">
        <f>Q1115*H1115</f>
        <v>0.10885806000000002</v>
      </c>
      <c r="S1115" s="200">
        <v>0</v>
      </c>
      <c r="T1115" s="201">
        <f>S1115*H1115</f>
        <v>0</v>
      </c>
      <c r="AR1115" s="22" t="s">
        <v>249</v>
      </c>
      <c r="AT1115" s="22" t="s">
        <v>170</v>
      </c>
      <c r="AU1115" s="22" t="s">
        <v>87</v>
      </c>
      <c r="AY1115" s="22" t="s">
        <v>168</v>
      </c>
      <c r="BE1115" s="202">
        <f>IF(N1115="základní",J1115,0)</f>
        <v>0</v>
      </c>
      <c r="BF1115" s="202">
        <f>IF(N1115="snížená",J1115,0)</f>
        <v>0</v>
      </c>
      <c r="BG1115" s="202">
        <f>IF(N1115="zákl. přenesená",J1115,0)</f>
        <v>0</v>
      </c>
      <c r="BH1115" s="202">
        <f>IF(N1115="sníž. přenesená",J1115,0)</f>
        <v>0</v>
      </c>
      <c r="BI1115" s="202">
        <f>IF(N1115="nulová",J1115,0)</f>
        <v>0</v>
      </c>
      <c r="BJ1115" s="22" t="s">
        <v>24</v>
      </c>
      <c r="BK1115" s="202">
        <f>ROUND(I1115*H1115,2)</f>
        <v>0</v>
      </c>
      <c r="BL1115" s="22" t="s">
        <v>249</v>
      </c>
      <c r="BM1115" s="22" t="s">
        <v>1936</v>
      </c>
    </row>
    <row r="1116" spans="2:65" s="12" customFormat="1" ht="13.5">
      <c r="B1116" s="215"/>
      <c r="C1116" s="216"/>
      <c r="D1116" s="217" t="s">
        <v>177</v>
      </c>
      <c r="E1116" s="218" t="s">
        <v>22</v>
      </c>
      <c r="F1116" s="219" t="s">
        <v>1937</v>
      </c>
      <c r="G1116" s="216"/>
      <c r="H1116" s="220">
        <v>604.76700000000005</v>
      </c>
      <c r="I1116" s="221"/>
      <c r="J1116" s="216"/>
      <c r="K1116" s="216"/>
      <c r="L1116" s="222"/>
      <c r="M1116" s="223"/>
      <c r="N1116" s="224"/>
      <c r="O1116" s="224"/>
      <c r="P1116" s="224"/>
      <c r="Q1116" s="224"/>
      <c r="R1116" s="224"/>
      <c r="S1116" s="224"/>
      <c r="T1116" s="225"/>
      <c r="AT1116" s="226" t="s">
        <v>177</v>
      </c>
      <c r="AU1116" s="226" t="s">
        <v>87</v>
      </c>
      <c r="AV1116" s="12" t="s">
        <v>87</v>
      </c>
      <c r="AW1116" s="12" t="s">
        <v>41</v>
      </c>
      <c r="AX1116" s="12" t="s">
        <v>78</v>
      </c>
      <c r="AY1116" s="226" t="s">
        <v>168</v>
      </c>
    </row>
    <row r="1117" spans="2:65" s="1" customFormat="1" ht="31.5" customHeight="1">
      <c r="B1117" s="39"/>
      <c r="C1117" s="230" t="s">
        <v>1938</v>
      </c>
      <c r="D1117" s="230" t="s">
        <v>234</v>
      </c>
      <c r="E1117" s="231" t="s">
        <v>1939</v>
      </c>
      <c r="F1117" s="232" t="s">
        <v>1940</v>
      </c>
      <c r="G1117" s="233" t="s">
        <v>173</v>
      </c>
      <c r="H1117" s="234">
        <v>695.48199999999997</v>
      </c>
      <c r="I1117" s="235"/>
      <c r="J1117" s="236">
        <f>ROUND(I1117*H1117,2)</f>
        <v>0</v>
      </c>
      <c r="K1117" s="232" t="s">
        <v>174</v>
      </c>
      <c r="L1117" s="237"/>
      <c r="M1117" s="238" t="s">
        <v>22</v>
      </c>
      <c r="N1117" s="239" t="s">
        <v>49</v>
      </c>
      <c r="O1117" s="40"/>
      <c r="P1117" s="200">
        <f>O1117*H1117</f>
        <v>0</v>
      </c>
      <c r="Q1117" s="200">
        <v>1.9E-3</v>
      </c>
      <c r="R1117" s="200">
        <f>Q1117*H1117</f>
        <v>1.3214158</v>
      </c>
      <c r="S1117" s="200">
        <v>0</v>
      </c>
      <c r="T1117" s="201">
        <f>S1117*H1117</f>
        <v>0</v>
      </c>
      <c r="AR1117" s="22" t="s">
        <v>338</v>
      </c>
      <c r="AT1117" s="22" t="s">
        <v>234</v>
      </c>
      <c r="AU1117" s="22" t="s">
        <v>87</v>
      </c>
      <c r="AY1117" s="22" t="s">
        <v>168</v>
      </c>
      <c r="BE1117" s="202">
        <f>IF(N1117="základní",J1117,0)</f>
        <v>0</v>
      </c>
      <c r="BF1117" s="202">
        <f>IF(N1117="snížená",J1117,0)</f>
        <v>0</v>
      </c>
      <c r="BG1117" s="202">
        <f>IF(N1117="zákl. přenesená",J1117,0)</f>
        <v>0</v>
      </c>
      <c r="BH1117" s="202">
        <f>IF(N1117="sníž. přenesená",J1117,0)</f>
        <v>0</v>
      </c>
      <c r="BI1117" s="202">
        <f>IF(N1117="nulová",J1117,0)</f>
        <v>0</v>
      </c>
      <c r="BJ1117" s="22" t="s">
        <v>24</v>
      </c>
      <c r="BK1117" s="202">
        <f>ROUND(I1117*H1117,2)</f>
        <v>0</v>
      </c>
      <c r="BL1117" s="22" t="s">
        <v>249</v>
      </c>
      <c r="BM1117" s="22" t="s">
        <v>1941</v>
      </c>
    </row>
    <row r="1118" spans="2:65" s="12" customFormat="1" ht="13.5">
      <c r="B1118" s="215"/>
      <c r="C1118" s="216"/>
      <c r="D1118" s="217" t="s">
        <v>177</v>
      </c>
      <c r="E1118" s="216"/>
      <c r="F1118" s="219" t="s">
        <v>1932</v>
      </c>
      <c r="G1118" s="216"/>
      <c r="H1118" s="220">
        <v>695.48199999999997</v>
      </c>
      <c r="I1118" s="221"/>
      <c r="J1118" s="216"/>
      <c r="K1118" s="216"/>
      <c r="L1118" s="222"/>
      <c r="M1118" s="223"/>
      <c r="N1118" s="224"/>
      <c r="O1118" s="224"/>
      <c r="P1118" s="224"/>
      <c r="Q1118" s="224"/>
      <c r="R1118" s="224"/>
      <c r="S1118" s="224"/>
      <c r="T1118" s="225"/>
      <c r="AT1118" s="226" t="s">
        <v>177</v>
      </c>
      <c r="AU1118" s="226" t="s">
        <v>87</v>
      </c>
      <c r="AV1118" s="12" t="s">
        <v>87</v>
      </c>
      <c r="AW1118" s="12" t="s">
        <v>6</v>
      </c>
      <c r="AX1118" s="12" t="s">
        <v>24</v>
      </c>
      <c r="AY1118" s="226" t="s">
        <v>168</v>
      </c>
    </row>
    <row r="1119" spans="2:65" s="1" customFormat="1" ht="31.5" customHeight="1">
      <c r="B1119" s="39"/>
      <c r="C1119" s="191" t="s">
        <v>1942</v>
      </c>
      <c r="D1119" s="191" t="s">
        <v>170</v>
      </c>
      <c r="E1119" s="192" t="s">
        <v>1943</v>
      </c>
      <c r="F1119" s="193" t="s">
        <v>1944</v>
      </c>
      <c r="G1119" s="194" t="s">
        <v>218</v>
      </c>
      <c r="H1119" s="195">
        <v>4.2119999999999997</v>
      </c>
      <c r="I1119" s="196"/>
      <c r="J1119" s="197">
        <f>ROUND(I1119*H1119,2)</f>
        <v>0</v>
      </c>
      <c r="K1119" s="193" t="s">
        <v>174</v>
      </c>
      <c r="L1119" s="59"/>
      <c r="M1119" s="198" t="s">
        <v>22</v>
      </c>
      <c r="N1119" s="199" t="s">
        <v>49</v>
      </c>
      <c r="O1119" s="40"/>
      <c r="P1119" s="200">
        <f>O1119*H1119</f>
        <v>0</v>
      </c>
      <c r="Q1119" s="200">
        <v>0</v>
      </c>
      <c r="R1119" s="200">
        <f>Q1119*H1119</f>
        <v>0</v>
      </c>
      <c r="S1119" s="200">
        <v>0</v>
      </c>
      <c r="T1119" s="201">
        <f>S1119*H1119</f>
        <v>0</v>
      </c>
      <c r="AR1119" s="22" t="s">
        <v>249</v>
      </c>
      <c r="AT1119" s="22" t="s">
        <v>170</v>
      </c>
      <c r="AU1119" s="22" t="s">
        <v>87</v>
      </c>
      <c r="AY1119" s="22" t="s">
        <v>168</v>
      </c>
      <c r="BE1119" s="202">
        <f>IF(N1119="základní",J1119,0)</f>
        <v>0</v>
      </c>
      <c r="BF1119" s="202">
        <f>IF(N1119="snížená",J1119,0)</f>
        <v>0</v>
      </c>
      <c r="BG1119" s="202">
        <f>IF(N1119="zákl. přenesená",J1119,0)</f>
        <v>0</v>
      </c>
      <c r="BH1119" s="202">
        <f>IF(N1119="sníž. přenesená",J1119,0)</f>
        <v>0</v>
      </c>
      <c r="BI1119" s="202">
        <f>IF(N1119="nulová",J1119,0)</f>
        <v>0</v>
      </c>
      <c r="BJ1119" s="22" t="s">
        <v>24</v>
      </c>
      <c r="BK1119" s="202">
        <f>ROUND(I1119*H1119,2)</f>
        <v>0</v>
      </c>
      <c r="BL1119" s="22" t="s">
        <v>249</v>
      </c>
      <c r="BM1119" s="22" t="s">
        <v>1945</v>
      </c>
    </row>
    <row r="1120" spans="2:65" s="10" customFormat="1" ht="29.85" customHeight="1">
      <c r="B1120" s="174"/>
      <c r="C1120" s="175"/>
      <c r="D1120" s="188" t="s">
        <v>77</v>
      </c>
      <c r="E1120" s="189" t="s">
        <v>1946</v>
      </c>
      <c r="F1120" s="189" t="s">
        <v>1947</v>
      </c>
      <c r="G1120" s="175"/>
      <c r="H1120" s="175"/>
      <c r="I1120" s="178"/>
      <c r="J1120" s="190">
        <f>BK1120</f>
        <v>0</v>
      </c>
      <c r="K1120" s="175"/>
      <c r="L1120" s="180"/>
      <c r="M1120" s="181"/>
      <c r="N1120" s="182"/>
      <c r="O1120" s="182"/>
      <c r="P1120" s="183">
        <f>SUM(P1121:P1168)</f>
        <v>0</v>
      </c>
      <c r="Q1120" s="182"/>
      <c r="R1120" s="183">
        <f>SUM(R1121:R1168)</f>
        <v>11.151127330000003</v>
      </c>
      <c r="S1120" s="182"/>
      <c r="T1120" s="184">
        <f>SUM(T1121:T1168)</f>
        <v>0</v>
      </c>
      <c r="AR1120" s="185" t="s">
        <v>87</v>
      </c>
      <c r="AT1120" s="186" t="s">
        <v>77</v>
      </c>
      <c r="AU1120" s="186" t="s">
        <v>24</v>
      </c>
      <c r="AY1120" s="185" t="s">
        <v>168</v>
      </c>
      <c r="BK1120" s="187">
        <f>SUM(BK1121:BK1168)</f>
        <v>0</v>
      </c>
    </row>
    <row r="1121" spans="2:65" s="1" customFormat="1" ht="31.5" customHeight="1">
      <c r="B1121" s="39"/>
      <c r="C1121" s="191" t="s">
        <v>1948</v>
      </c>
      <c r="D1121" s="191" t="s">
        <v>170</v>
      </c>
      <c r="E1121" s="192" t="s">
        <v>1949</v>
      </c>
      <c r="F1121" s="193" t="s">
        <v>1950</v>
      </c>
      <c r="G1121" s="194" t="s">
        <v>173</v>
      </c>
      <c r="H1121" s="195">
        <v>447.68</v>
      </c>
      <c r="I1121" s="196"/>
      <c r="J1121" s="197">
        <f>ROUND(I1121*H1121,2)</f>
        <v>0</v>
      </c>
      <c r="K1121" s="193" t="s">
        <v>174</v>
      </c>
      <c r="L1121" s="59"/>
      <c r="M1121" s="198" t="s">
        <v>22</v>
      </c>
      <c r="N1121" s="199" t="s">
        <v>49</v>
      </c>
      <c r="O1121" s="40"/>
      <c r="P1121" s="200">
        <f>O1121*H1121</f>
        <v>0</v>
      </c>
      <c r="Q1121" s="200">
        <v>0</v>
      </c>
      <c r="R1121" s="200">
        <f>Q1121*H1121</f>
        <v>0</v>
      </c>
      <c r="S1121" s="200">
        <v>0</v>
      </c>
      <c r="T1121" s="201">
        <f>S1121*H1121</f>
        <v>0</v>
      </c>
      <c r="AR1121" s="22" t="s">
        <v>249</v>
      </c>
      <c r="AT1121" s="22" t="s">
        <v>170</v>
      </c>
      <c r="AU1121" s="22" t="s">
        <v>87</v>
      </c>
      <c r="AY1121" s="22" t="s">
        <v>168</v>
      </c>
      <c r="BE1121" s="202">
        <f>IF(N1121="základní",J1121,0)</f>
        <v>0</v>
      </c>
      <c r="BF1121" s="202">
        <f>IF(N1121="snížená",J1121,0)</f>
        <v>0</v>
      </c>
      <c r="BG1121" s="202">
        <f>IF(N1121="zákl. přenesená",J1121,0)</f>
        <v>0</v>
      </c>
      <c r="BH1121" s="202">
        <f>IF(N1121="sníž. přenesená",J1121,0)</f>
        <v>0</v>
      </c>
      <c r="BI1121" s="202">
        <f>IF(N1121="nulová",J1121,0)</f>
        <v>0</v>
      </c>
      <c r="BJ1121" s="22" t="s">
        <v>24</v>
      </c>
      <c r="BK1121" s="202">
        <f>ROUND(I1121*H1121,2)</f>
        <v>0</v>
      </c>
      <c r="BL1121" s="22" t="s">
        <v>249</v>
      </c>
      <c r="BM1121" s="22" t="s">
        <v>1951</v>
      </c>
    </row>
    <row r="1122" spans="2:65" s="1" customFormat="1" ht="44.25" customHeight="1">
      <c r="B1122" s="39"/>
      <c r="C1122" s="230" t="s">
        <v>1952</v>
      </c>
      <c r="D1122" s="230" t="s">
        <v>234</v>
      </c>
      <c r="E1122" s="231" t="s">
        <v>1953</v>
      </c>
      <c r="F1122" s="232" t="s">
        <v>1954</v>
      </c>
      <c r="G1122" s="233" t="s">
        <v>173</v>
      </c>
      <c r="H1122" s="234">
        <v>470.06400000000002</v>
      </c>
      <c r="I1122" s="235"/>
      <c r="J1122" s="236">
        <f>ROUND(I1122*H1122,2)</f>
        <v>0</v>
      </c>
      <c r="K1122" s="232" t="s">
        <v>174</v>
      </c>
      <c r="L1122" s="237"/>
      <c r="M1122" s="238" t="s">
        <v>22</v>
      </c>
      <c r="N1122" s="239" t="s">
        <v>49</v>
      </c>
      <c r="O1122" s="40"/>
      <c r="P1122" s="200">
        <f>O1122*H1122</f>
        <v>0</v>
      </c>
      <c r="Q1122" s="200">
        <v>1.25E-3</v>
      </c>
      <c r="R1122" s="200">
        <f>Q1122*H1122</f>
        <v>0.58757999999999999</v>
      </c>
      <c r="S1122" s="200">
        <v>0</v>
      </c>
      <c r="T1122" s="201">
        <f>S1122*H1122</f>
        <v>0</v>
      </c>
      <c r="AR1122" s="22" t="s">
        <v>338</v>
      </c>
      <c r="AT1122" s="22" t="s">
        <v>234</v>
      </c>
      <c r="AU1122" s="22" t="s">
        <v>87</v>
      </c>
      <c r="AY1122" s="22" t="s">
        <v>168</v>
      </c>
      <c r="BE1122" s="202">
        <f>IF(N1122="základní",J1122,0)</f>
        <v>0</v>
      </c>
      <c r="BF1122" s="202">
        <f>IF(N1122="snížená",J1122,0)</f>
        <v>0</v>
      </c>
      <c r="BG1122" s="202">
        <f>IF(N1122="zákl. přenesená",J1122,0)</f>
        <v>0</v>
      </c>
      <c r="BH1122" s="202">
        <f>IF(N1122="sníž. přenesená",J1122,0)</f>
        <v>0</v>
      </c>
      <c r="BI1122" s="202">
        <f>IF(N1122="nulová",J1122,0)</f>
        <v>0</v>
      </c>
      <c r="BJ1122" s="22" t="s">
        <v>24</v>
      </c>
      <c r="BK1122" s="202">
        <f>ROUND(I1122*H1122,2)</f>
        <v>0</v>
      </c>
      <c r="BL1122" s="22" t="s">
        <v>249</v>
      </c>
      <c r="BM1122" s="22" t="s">
        <v>1955</v>
      </c>
    </row>
    <row r="1123" spans="2:65" s="1" customFormat="1" ht="27">
      <c r="B1123" s="39"/>
      <c r="C1123" s="61"/>
      <c r="D1123" s="205" t="s">
        <v>369</v>
      </c>
      <c r="E1123" s="61"/>
      <c r="F1123" s="240" t="s">
        <v>1956</v>
      </c>
      <c r="G1123" s="61"/>
      <c r="H1123" s="61"/>
      <c r="I1123" s="161"/>
      <c r="J1123" s="61"/>
      <c r="K1123" s="61"/>
      <c r="L1123" s="59"/>
      <c r="M1123" s="241"/>
      <c r="N1123" s="40"/>
      <c r="O1123" s="40"/>
      <c r="P1123" s="40"/>
      <c r="Q1123" s="40"/>
      <c r="R1123" s="40"/>
      <c r="S1123" s="40"/>
      <c r="T1123" s="76"/>
      <c r="AT1123" s="22" t="s">
        <v>369</v>
      </c>
      <c r="AU1123" s="22" t="s">
        <v>87</v>
      </c>
    </row>
    <row r="1124" spans="2:65" s="12" customFormat="1" ht="13.5">
      <c r="B1124" s="215"/>
      <c r="C1124" s="216"/>
      <c r="D1124" s="217" t="s">
        <v>177</v>
      </c>
      <c r="E1124" s="216"/>
      <c r="F1124" s="219" t="s">
        <v>1957</v>
      </c>
      <c r="G1124" s="216"/>
      <c r="H1124" s="220">
        <v>470.06400000000002</v>
      </c>
      <c r="I1124" s="221"/>
      <c r="J1124" s="216"/>
      <c r="K1124" s="216"/>
      <c r="L1124" s="222"/>
      <c r="M1124" s="223"/>
      <c r="N1124" s="224"/>
      <c r="O1124" s="224"/>
      <c r="P1124" s="224"/>
      <c r="Q1124" s="224"/>
      <c r="R1124" s="224"/>
      <c r="S1124" s="224"/>
      <c r="T1124" s="225"/>
      <c r="AT1124" s="226" t="s">
        <v>177</v>
      </c>
      <c r="AU1124" s="226" t="s">
        <v>87</v>
      </c>
      <c r="AV1124" s="12" t="s">
        <v>87</v>
      </c>
      <c r="AW1124" s="12" t="s">
        <v>6</v>
      </c>
      <c r="AX1124" s="12" t="s">
        <v>24</v>
      </c>
      <c r="AY1124" s="226" t="s">
        <v>168</v>
      </c>
    </row>
    <row r="1125" spans="2:65" s="1" customFormat="1" ht="22.5" customHeight="1">
      <c r="B1125" s="39"/>
      <c r="C1125" s="191" t="s">
        <v>1958</v>
      </c>
      <c r="D1125" s="191" t="s">
        <v>170</v>
      </c>
      <c r="E1125" s="192" t="s">
        <v>1959</v>
      </c>
      <c r="F1125" s="193" t="s">
        <v>1960</v>
      </c>
      <c r="G1125" s="194" t="s">
        <v>433</v>
      </c>
      <c r="H1125" s="195">
        <v>474.91</v>
      </c>
      <c r="I1125" s="196"/>
      <c r="J1125" s="197">
        <f>ROUND(I1125*H1125,2)</f>
        <v>0</v>
      </c>
      <c r="K1125" s="193" t="s">
        <v>174</v>
      </c>
      <c r="L1125" s="59"/>
      <c r="M1125" s="198" t="s">
        <v>22</v>
      </c>
      <c r="N1125" s="199" t="s">
        <v>49</v>
      </c>
      <c r="O1125" s="40"/>
      <c r="P1125" s="200">
        <f>O1125*H1125</f>
        <v>0</v>
      </c>
      <c r="Q1125" s="200">
        <v>0</v>
      </c>
      <c r="R1125" s="200">
        <f>Q1125*H1125</f>
        <v>0</v>
      </c>
      <c r="S1125" s="200">
        <v>0</v>
      </c>
      <c r="T1125" s="201">
        <f>S1125*H1125</f>
        <v>0</v>
      </c>
      <c r="AR1125" s="22" t="s">
        <v>249</v>
      </c>
      <c r="AT1125" s="22" t="s">
        <v>170</v>
      </c>
      <c r="AU1125" s="22" t="s">
        <v>87</v>
      </c>
      <c r="AY1125" s="22" t="s">
        <v>168</v>
      </c>
      <c r="BE1125" s="202">
        <f>IF(N1125="základní",J1125,0)</f>
        <v>0</v>
      </c>
      <c r="BF1125" s="202">
        <f>IF(N1125="snížená",J1125,0)</f>
        <v>0</v>
      </c>
      <c r="BG1125" s="202">
        <f>IF(N1125="zákl. přenesená",J1125,0)</f>
        <v>0</v>
      </c>
      <c r="BH1125" s="202">
        <f>IF(N1125="sníž. přenesená",J1125,0)</f>
        <v>0</v>
      </c>
      <c r="BI1125" s="202">
        <f>IF(N1125="nulová",J1125,0)</f>
        <v>0</v>
      </c>
      <c r="BJ1125" s="22" t="s">
        <v>24</v>
      </c>
      <c r="BK1125" s="202">
        <f>ROUND(I1125*H1125,2)</f>
        <v>0</v>
      </c>
      <c r="BL1125" s="22" t="s">
        <v>249</v>
      </c>
      <c r="BM1125" s="22" t="s">
        <v>1961</v>
      </c>
    </row>
    <row r="1126" spans="2:65" s="11" customFormat="1" ht="13.5">
      <c r="B1126" s="203"/>
      <c r="C1126" s="204"/>
      <c r="D1126" s="205" t="s">
        <v>177</v>
      </c>
      <c r="E1126" s="206" t="s">
        <v>22</v>
      </c>
      <c r="F1126" s="207" t="s">
        <v>283</v>
      </c>
      <c r="G1126" s="204"/>
      <c r="H1126" s="208" t="s">
        <v>22</v>
      </c>
      <c r="I1126" s="209"/>
      <c r="J1126" s="204"/>
      <c r="K1126" s="204"/>
      <c r="L1126" s="210"/>
      <c r="M1126" s="211"/>
      <c r="N1126" s="212"/>
      <c r="O1126" s="212"/>
      <c r="P1126" s="212"/>
      <c r="Q1126" s="212"/>
      <c r="R1126" s="212"/>
      <c r="S1126" s="212"/>
      <c r="T1126" s="213"/>
      <c r="AT1126" s="214" t="s">
        <v>177</v>
      </c>
      <c r="AU1126" s="214" t="s">
        <v>87</v>
      </c>
      <c r="AV1126" s="11" t="s">
        <v>24</v>
      </c>
      <c r="AW1126" s="11" t="s">
        <v>41</v>
      </c>
      <c r="AX1126" s="11" t="s">
        <v>78</v>
      </c>
      <c r="AY1126" s="214" t="s">
        <v>168</v>
      </c>
    </row>
    <row r="1127" spans="2:65" s="12" customFormat="1" ht="13.5">
      <c r="B1127" s="215"/>
      <c r="C1127" s="216"/>
      <c r="D1127" s="205" t="s">
        <v>177</v>
      </c>
      <c r="E1127" s="227" t="s">
        <v>22</v>
      </c>
      <c r="F1127" s="228" t="s">
        <v>1962</v>
      </c>
      <c r="G1127" s="216"/>
      <c r="H1127" s="229">
        <v>90.79</v>
      </c>
      <c r="I1127" s="221"/>
      <c r="J1127" s="216"/>
      <c r="K1127" s="216"/>
      <c r="L1127" s="222"/>
      <c r="M1127" s="223"/>
      <c r="N1127" s="224"/>
      <c r="O1127" s="224"/>
      <c r="P1127" s="224"/>
      <c r="Q1127" s="224"/>
      <c r="R1127" s="224"/>
      <c r="S1127" s="224"/>
      <c r="T1127" s="225"/>
      <c r="AT1127" s="226" t="s">
        <v>177</v>
      </c>
      <c r="AU1127" s="226" t="s">
        <v>87</v>
      </c>
      <c r="AV1127" s="12" t="s">
        <v>87</v>
      </c>
      <c r="AW1127" s="12" t="s">
        <v>41</v>
      </c>
      <c r="AX1127" s="12" t="s">
        <v>78</v>
      </c>
      <c r="AY1127" s="226" t="s">
        <v>168</v>
      </c>
    </row>
    <row r="1128" spans="2:65" s="12" customFormat="1" ht="13.5">
      <c r="B1128" s="215"/>
      <c r="C1128" s="216"/>
      <c r="D1128" s="205" t="s">
        <v>177</v>
      </c>
      <c r="E1128" s="227" t="s">
        <v>22</v>
      </c>
      <c r="F1128" s="228" t="s">
        <v>1963</v>
      </c>
      <c r="G1128" s="216"/>
      <c r="H1128" s="229">
        <v>43.05</v>
      </c>
      <c r="I1128" s="221"/>
      <c r="J1128" s="216"/>
      <c r="K1128" s="216"/>
      <c r="L1128" s="222"/>
      <c r="M1128" s="223"/>
      <c r="N1128" s="224"/>
      <c r="O1128" s="224"/>
      <c r="P1128" s="224"/>
      <c r="Q1128" s="224"/>
      <c r="R1128" s="224"/>
      <c r="S1128" s="224"/>
      <c r="T1128" s="225"/>
      <c r="AT1128" s="226" t="s">
        <v>177</v>
      </c>
      <c r="AU1128" s="226" t="s">
        <v>87</v>
      </c>
      <c r="AV1128" s="12" t="s">
        <v>87</v>
      </c>
      <c r="AW1128" s="12" t="s">
        <v>41</v>
      </c>
      <c r="AX1128" s="12" t="s">
        <v>78</v>
      </c>
      <c r="AY1128" s="226" t="s">
        <v>168</v>
      </c>
    </row>
    <row r="1129" spans="2:65" s="11" customFormat="1" ht="13.5">
      <c r="B1129" s="203"/>
      <c r="C1129" s="204"/>
      <c r="D1129" s="205" t="s">
        <v>177</v>
      </c>
      <c r="E1129" s="206" t="s">
        <v>22</v>
      </c>
      <c r="F1129" s="207" t="s">
        <v>292</v>
      </c>
      <c r="G1129" s="204"/>
      <c r="H1129" s="208" t="s">
        <v>22</v>
      </c>
      <c r="I1129" s="209"/>
      <c r="J1129" s="204"/>
      <c r="K1129" s="204"/>
      <c r="L1129" s="210"/>
      <c r="M1129" s="211"/>
      <c r="N1129" s="212"/>
      <c r="O1129" s="212"/>
      <c r="P1129" s="212"/>
      <c r="Q1129" s="212"/>
      <c r="R1129" s="212"/>
      <c r="S1129" s="212"/>
      <c r="T1129" s="213"/>
      <c r="AT1129" s="214" t="s">
        <v>177</v>
      </c>
      <c r="AU1129" s="214" t="s">
        <v>87</v>
      </c>
      <c r="AV1129" s="11" t="s">
        <v>24</v>
      </c>
      <c r="AW1129" s="11" t="s">
        <v>41</v>
      </c>
      <c r="AX1129" s="11" t="s">
        <v>78</v>
      </c>
      <c r="AY1129" s="214" t="s">
        <v>168</v>
      </c>
    </row>
    <row r="1130" spans="2:65" s="12" customFormat="1" ht="13.5">
      <c r="B1130" s="215"/>
      <c r="C1130" s="216"/>
      <c r="D1130" s="205" t="s">
        <v>177</v>
      </c>
      <c r="E1130" s="227" t="s">
        <v>22</v>
      </c>
      <c r="F1130" s="228" t="s">
        <v>1964</v>
      </c>
      <c r="G1130" s="216"/>
      <c r="H1130" s="229">
        <v>144.84</v>
      </c>
      <c r="I1130" s="221"/>
      <c r="J1130" s="216"/>
      <c r="K1130" s="216"/>
      <c r="L1130" s="222"/>
      <c r="M1130" s="223"/>
      <c r="N1130" s="224"/>
      <c r="O1130" s="224"/>
      <c r="P1130" s="224"/>
      <c r="Q1130" s="224"/>
      <c r="R1130" s="224"/>
      <c r="S1130" s="224"/>
      <c r="T1130" s="225"/>
      <c r="AT1130" s="226" t="s">
        <v>177</v>
      </c>
      <c r="AU1130" s="226" t="s">
        <v>87</v>
      </c>
      <c r="AV1130" s="12" t="s">
        <v>87</v>
      </c>
      <c r="AW1130" s="12" t="s">
        <v>41</v>
      </c>
      <c r="AX1130" s="12" t="s">
        <v>78</v>
      </c>
      <c r="AY1130" s="226" t="s">
        <v>168</v>
      </c>
    </row>
    <row r="1131" spans="2:65" s="12" customFormat="1" ht="13.5">
      <c r="B1131" s="215"/>
      <c r="C1131" s="216"/>
      <c r="D1131" s="205" t="s">
        <v>177</v>
      </c>
      <c r="E1131" s="227" t="s">
        <v>22</v>
      </c>
      <c r="F1131" s="228" t="s">
        <v>1965</v>
      </c>
      <c r="G1131" s="216"/>
      <c r="H1131" s="229">
        <v>31.75</v>
      </c>
      <c r="I1131" s="221"/>
      <c r="J1131" s="216"/>
      <c r="K1131" s="216"/>
      <c r="L1131" s="222"/>
      <c r="M1131" s="223"/>
      <c r="N1131" s="224"/>
      <c r="O1131" s="224"/>
      <c r="P1131" s="224"/>
      <c r="Q1131" s="224"/>
      <c r="R1131" s="224"/>
      <c r="S1131" s="224"/>
      <c r="T1131" s="225"/>
      <c r="AT1131" s="226" t="s">
        <v>177</v>
      </c>
      <c r="AU1131" s="226" t="s">
        <v>87</v>
      </c>
      <c r="AV1131" s="12" t="s">
        <v>87</v>
      </c>
      <c r="AW1131" s="12" t="s">
        <v>41</v>
      </c>
      <c r="AX1131" s="12" t="s">
        <v>78</v>
      </c>
      <c r="AY1131" s="226" t="s">
        <v>168</v>
      </c>
    </row>
    <row r="1132" spans="2:65" s="11" customFormat="1" ht="13.5">
      <c r="B1132" s="203"/>
      <c r="C1132" s="204"/>
      <c r="D1132" s="205" t="s">
        <v>177</v>
      </c>
      <c r="E1132" s="206" t="s">
        <v>22</v>
      </c>
      <c r="F1132" s="207" t="s">
        <v>310</v>
      </c>
      <c r="G1132" s="204"/>
      <c r="H1132" s="208" t="s">
        <v>22</v>
      </c>
      <c r="I1132" s="209"/>
      <c r="J1132" s="204"/>
      <c r="K1132" s="204"/>
      <c r="L1132" s="210"/>
      <c r="M1132" s="211"/>
      <c r="N1132" s="212"/>
      <c r="O1132" s="212"/>
      <c r="P1132" s="212"/>
      <c r="Q1132" s="212"/>
      <c r="R1132" s="212"/>
      <c r="S1132" s="212"/>
      <c r="T1132" s="213"/>
      <c r="AT1132" s="214" t="s">
        <v>177</v>
      </c>
      <c r="AU1132" s="214" t="s">
        <v>87</v>
      </c>
      <c r="AV1132" s="11" t="s">
        <v>24</v>
      </c>
      <c r="AW1132" s="11" t="s">
        <v>41</v>
      </c>
      <c r="AX1132" s="11" t="s">
        <v>78</v>
      </c>
      <c r="AY1132" s="214" t="s">
        <v>168</v>
      </c>
    </row>
    <row r="1133" spans="2:65" s="12" customFormat="1" ht="13.5">
      <c r="B1133" s="215"/>
      <c r="C1133" s="216"/>
      <c r="D1133" s="205" t="s">
        <v>177</v>
      </c>
      <c r="E1133" s="227" t="s">
        <v>22</v>
      </c>
      <c r="F1133" s="228" t="s">
        <v>1966</v>
      </c>
      <c r="G1133" s="216"/>
      <c r="H1133" s="229">
        <v>133.09</v>
      </c>
      <c r="I1133" s="221"/>
      <c r="J1133" s="216"/>
      <c r="K1133" s="216"/>
      <c r="L1133" s="222"/>
      <c r="M1133" s="223"/>
      <c r="N1133" s="224"/>
      <c r="O1133" s="224"/>
      <c r="P1133" s="224"/>
      <c r="Q1133" s="224"/>
      <c r="R1133" s="224"/>
      <c r="S1133" s="224"/>
      <c r="T1133" s="225"/>
      <c r="AT1133" s="226" t="s">
        <v>177</v>
      </c>
      <c r="AU1133" s="226" t="s">
        <v>87</v>
      </c>
      <c r="AV1133" s="12" t="s">
        <v>87</v>
      </c>
      <c r="AW1133" s="12" t="s">
        <v>41</v>
      </c>
      <c r="AX1133" s="12" t="s">
        <v>78</v>
      </c>
      <c r="AY1133" s="226" t="s">
        <v>168</v>
      </c>
    </row>
    <row r="1134" spans="2:65" s="12" customFormat="1" ht="13.5">
      <c r="B1134" s="215"/>
      <c r="C1134" s="216"/>
      <c r="D1134" s="217" t="s">
        <v>177</v>
      </c>
      <c r="E1134" s="218" t="s">
        <v>22</v>
      </c>
      <c r="F1134" s="219" t="s">
        <v>1967</v>
      </c>
      <c r="G1134" s="216"/>
      <c r="H1134" s="220">
        <v>31.39</v>
      </c>
      <c r="I1134" s="221"/>
      <c r="J1134" s="216"/>
      <c r="K1134" s="216"/>
      <c r="L1134" s="222"/>
      <c r="M1134" s="223"/>
      <c r="N1134" s="224"/>
      <c r="O1134" s="224"/>
      <c r="P1134" s="224"/>
      <c r="Q1134" s="224"/>
      <c r="R1134" s="224"/>
      <c r="S1134" s="224"/>
      <c r="T1134" s="225"/>
      <c r="AT1134" s="226" t="s">
        <v>177</v>
      </c>
      <c r="AU1134" s="226" t="s">
        <v>87</v>
      </c>
      <c r="AV1134" s="12" t="s">
        <v>87</v>
      </c>
      <c r="AW1134" s="12" t="s">
        <v>41</v>
      </c>
      <c r="AX1134" s="12" t="s">
        <v>78</v>
      </c>
      <c r="AY1134" s="226" t="s">
        <v>168</v>
      </c>
    </row>
    <row r="1135" spans="2:65" s="1" customFormat="1" ht="31.5" customHeight="1">
      <c r="B1135" s="39"/>
      <c r="C1135" s="230" t="s">
        <v>1968</v>
      </c>
      <c r="D1135" s="230" t="s">
        <v>234</v>
      </c>
      <c r="E1135" s="231" t="s">
        <v>1969</v>
      </c>
      <c r="F1135" s="232" t="s">
        <v>1970</v>
      </c>
      <c r="G1135" s="233" t="s">
        <v>433</v>
      </c>
      <c r="H1135" s="234">
        <v>546.14700000000005</v>
      </c>
      <c r="I1135" s="235"/>
      <c r="J1135" s="236">
        <f>ROUND(I1135*H1135,2)</f>
        <v>0</v>
      </c>
      <c r="K1135" s="232" t="s">
        <v>174</v>
      </c>
      <c r="L1135" s="237"/>
      <c r="M1135" s="238" t="s">
        <v>22</v>
      </c>
      <c r="N1135" s="239" t="s">
        <v>49</v>
      </c>
      <c r="O1135" s="40"/>
      <c r="P1135" s="200">
        <f>O1135*H1135</f>
        <v>0</v>
      </c>
      <c r="Q1135" s="200">
        <v>5.0000000000000002E-5</v>
      </c>
      <c r="R1135" s="200">
        <f>Q1135*H1135</f>
        <v>2.7307350000000005E-2</v>
      </c>
      <c r="S1135" s="200">
        <v>0</v>
      </c>
      <c r="T1135" s="201">
        <f>S1135*H1135</f>
        <v>0</v>
      </c>
      <c r="AR1135" s="22" t="s">
        <v>338</v>
      </c>
      <c r="AT1135" s="22" t="s">
        <v>234</v>
      </c>
      <c r="AU1135" s="22" t="s">
        <v>87</v>
      </c>
      <c r="AY1135" s="22" t="s">
        <v>168</v>
      </c>
      <c r="BE1135" s="202">
        <f>IF(N1135="základní",J1135,0)</f>
        <v>0</v>
      </c>
      <c r="BF1135" s="202">
        <f>IF(N1135="snížená",J1135,0)</f>
        <v>0</v>
      </c>
      <c r="BG1135" s="202">
        <f>IF(N1135="zákl. přenesená",J1135,0)</f>
        <v>0</v>
      </c>
      <c r="BH1135" s="202">
        <f>IF(N1135="sníž. přenesená",J1135,0)</f>
        <v>0</v>
      </c>
      <c r="BI1135" s="202">
        <f>IF(N1135="nulová",J1135,0)</f>
        <v>0</v>
      </c>
      <c r="BJ1135" s="22" t="s">
        <v>24</v>
      </c>
      <c r="BK1135" s="202">
        <f>ROUND(I1135*H1135,2)</f>
        <v>0</v>
      </c>
      <c r="BL1135" s="22" t="s">
        <v>249</v>
      </c>
      <c r="BM1135" s="22" t="s">
        <v>1971</v>
      </c>
    </row>
    <row r="1136" spans="2:65" s="12" customFormat="1" ht="13.5">
      <c r="B1136" s="215"/>
      <c r="C1136" s="216"/>
      <c r="D1136" s="217" t="s">
        <v>177</v>
      </c>
      <c r="E1136" s="216"/>
      <c r="F1136" s="219" t="s">
        <v>1972</v>
      </c>
      <c r="G1136" s="216"/>
      <c r="H1136" s="220">
        <v>546.14700000000005</v>
      </c>
      <c r="I1136" s="221"/>
      <c r="J1136" s="216"/>
      <c r="K1136" s="216"/>
      <c r="L1136" s="222"/>
      <c r="M1136" s="223"/>
      <c r="N1136" s="224"/>
      <c r="O1136" s="224"/>
      <c r="P1136" s="224"/>
      <c r="Q1136" s="224"/>
      <c r="R1136" s="224"/>
      <c r="S1136" s="224"/>
      <c r="T1136" s="225"/>
      <c r="AT1136" s="226" t="s">
        <v>177</v>
      </c>
      <c r="AU1136" s="226" t="s">
        <v>87</v>
      </c>
      <c r="AV1136" s="12" t="s">
        <v>87</v>
      </c>
      <c r="AW1136" s="12" t="s">
        <v>6</v>
      </c>
      <c r="AX1136" s="12" t="s">
        <v>24</v>
      </c>
      <c r="AY1136" s="226" t="s">
        <v>168</v>
      </c>
    </row>
    <row r="1137" spans="2:65" s="1" customFormat="1" ht="31.5" customHeight="1">
      <c r="B1137" s="39"/>
      <c r="C1137" s="191" t="s">
        <v>1973</v>
      </c>
      <c r="D1137" s="191" t="s">
        <v>170</v>
      </c>
      <c r="E1137" s="192" t="s">
        <v>1974</v>
      </c>
      <c r="F1137" s="193" t="s">
        <v>1975</v>
      </c>
      <c r="G1137" s="194" t="s">
        <v>173</v>
      </c>
      <c r="H1137" s="195">
        <v>62.948999999999998</v>
      </c>
      <c r="I1137" s="196"/>
      <c r="J1137" s="197">
        <f>ROUND(I1137*H1137,2)</f>
        <v>0</v>
      </c>
      <c r="K1137" s="193" t="s">
        <v>174</v>
      </c>
      <c r="L1137" s="59"/>
      <c r="M1137" s="198" t="s">
        <v>22</v>
      </c>
      <c r="N1137" s="199" t="s">
        <v>49</v>
      </c>
      <c r="O1137" s="40"/>
      <c r="P1137" s="200">
        <f>O1137*H1137</f>
        <v>0</v>
      </c>
      <c r="Q1137" s="200">
        <v>3.0000000000000001E-3</v>
      </c>
      <c r="R1137" s="200">
        <f>Q1137*H1137</f>
        <v>0.18884699999999999</v>
      </c>
      <c r="S1137" s="200">
        <v>0</v>
      </c>
      <c r="T1137" s="201">
        <f>S1137*H1137</f>
        <v>0</v>
      </c>
      <c r="AR1137" s="22" t="s">
        <v>249</v>
      </c>
      <c r="AT1137" s="22" t="s">
        <v>170</v>
      </c>
      <c r="AU1137" s="22" t="s">
        <v>87</v>
      </c>
      <c r="AY1137" s="22" t="s">
        <v>168</v>
      </c>
      <c r="BE1137" s="202">
        <f>IF(N1137="základní",J1137,0)</f>
        <v>0</v>
      </c>
      <c r="BF1137" s="202">
        <f>IF(N1137="snížená",J1137,0)</f>
        <v>0</v>
      </c>
      <c r="BG1137" s="202">
        <f>IF(N1137="zákl. přenesená",J1137,0)</f>
        <v>0</v>
      </c>
      <c r="BH1137" s="202">
        <f>IF(N1137="sníž. přenesená",J1137,0)</f>
        <v>0</v>
      </c>
      <c r="BI1137" s="202">
        <f>IF(N1137="nulová",J1137,0)</f>
        <v>0</v>
      </c>
      <c r="BJ1137" s="22" t="s">
        <v>24</v>
      </c>
      <c r="BK1137" s="202">
        <f>ROUND(I1137*H1137,2)</f>
        <v>0</v>
      </c>
      <c r="BL1137" s="22" t="s">
        <v>249</v>
      </c>
      <c r="BM1137" s="22" t="s">
        <v>1976</v>
      </c>
    </row>
    <row r="1138" spans="2:65" s="11" customFormat="1" ht="13.5">
      <c r="B1138" s="203"/>
      <c r="C1138" s="204"/>
      <c r="D1138" s="205" t="s">
        <v>177</v>
      </c>
      <c r="E1138" s="206" t="s">
        <v>22</v>
      </c>
      <c r="F1138" s="207" t="s">
        <v>1977</v>
      </c>
      <c r="G1138" s="204"/>
      <c r="H1138" s="208" t="s">
        <v>22</v>
      </c>
      <c r="I1138" s="209"/>
      <c r="J1138" s="204"/>
      <c r="K1138" s="204"/>
      <c r="L1138" s="210"/>
      <c r="M1138" s="211"/>
      <c r="N1138" s="212"/>
      <c r="O1138" s="212"/>
      <c r="P1138" s="212"/>
      <c r="Q1138" s="212"/>
      <c r="R1138" s="212"/>
      <c r="S1138" s="212"/>
      <c r="T1138" s="213"/>
      <c r="AT1138" s="214" t="s">
        <v>177</v>
      </c>
      <c r="AU1138" s="214" t="s">
        <v>87</v>
      </c>
      <c r="AV1138" s="11" t="s">
        <v>24</v>
      </c>
      <c r="AW1138" s="11" t="s">
        <v>41</v>
      </c>
      <c r="AX1138" s="11" t="s">
        <v>78</v>
      </c>
      <c r="AY1138" s="214" t="s">
        <v>168</v>
      </c>
    </row>
    <row r="1139" spans="2:65" s="12" customFormat="1" ht="13.5">
      <c r="B1139" s="215"/>
      <c r="C1139" s="216"/>
      <c r="D1139" s="217" t="s">
        <v>177</v>
      </c>
      <c r="E1139" s="218" t="s">
        <v>22</v>
      </c>
      <c r="F1139" s="219" t="s">
        <v>1978</v>
      </c>
      <c r="G1139" s="216"/>
      <c r="H1139" s="220">
        <v>62.948999999999998</v>
      </c>
      <c r="I1139" s="221"/>
      <c r="J1139" s="216"/>
      <c r="K1139" s="216"/>
      <c r="L1139" s="222"/>
      <c r="M1139" s="223"/>
      <c r="N1139" s="224"/>
      <c r="O1139" s="224"/>
      <c r="P1139" s="224"/>
      <c r="Q1139" s="224"/>
      <c r="R1139" s="224"/>
      <c r="S1139" s="224"/>
      <c r="T1139" s="225"/>
      <c r="AT1139" s="226" t="s">
        <v>177</v>
      </c>
      <c r="AU1139" s="226" t="s">
        <v>87</v>
      </c>
      <c r="AV1139" s="12" t="s">
        <v>87</v>
      </c>
      <c r="AW1139" s="12" t="s">
        <v>41</v>
      </c>
      <c r="AX1139" s="12" t="s">
        <v>78</v>
      </c>
      <c r="AY1139" s="226" t="s">
        <v>168</v>
      </c>
    </row>
    <row r="1140" spans="2:65" s="1" customFormat="1" ht="31.5" customHeight="1">
      <c r="B1140" s="39"/>
      <c r="C1140" s="230" t="s">
        <v>1979</v>
      </c>
      <c r="D1140" s="230" t="s">
        <v>234</v>
      </c>
      <c r="E1140" s="231" t="s">
        <v>925</v>
      </c>
      <c r="F1140" s="232" t="s">
        <v>926</v>
      </c>
      <c r="G1140" s="233" t="s">
        <v>173</v>
      </c>
      <c r="H1140" s="234">
        <v>64.207999999999998</v>
      </c>
      <c r="I1140" s="235"/>
      <c r="J1140" s="236">
        <f>ROUND(I1140*H1140,2)</f>
        <v>0</v>
      </c>
      <c r="K1140" s="232" t="s">
        <v>174</v>
      </c>
      <c r="L1140" s="237"/>
      <c r="M1140" s="238" t="s">
        <v>22</v>
      </c>
      <c r="N1140" s="239" t="s">
        <v>49</v>
      </c>
      <c r="O1140" s="40"/>
      <c r="P1140" s="200">
        <f>O1140*H1140</f>
        <v>0</v>
      </c>
      <c r="Q1140" s="200">
        <v>4.8999999999999998E-3</v>
      </c>
      <c r="R1140" s="200">
        <f>Q1140*H1140</f>
        <v>0.31461919999999999</v>
      </c>
      <c r="S1140" s="200">
        <v>0</v>
      </c>
      <c r="T1140" s="201">
        <f>S1140*H1140</f>
        <v>0</v>
      </c>
      <c r="AR1140" s="22" t="s">
        <v>338</v>
      </c>
      <c r="AT1140" s="22" t="s">
        <v>234</v>
      </c>
      <c r="AU1140" s="22" t="s">
        <v>87</v>
      </c>
      <c r="AY1140" s="22" t="s">
        <v>168</v>
      </c>
      <c r="BE1140" s="202">
        <f>IF(N1140="základní",J1140,0)</f>
        <v>0</v>
      </c>
      <c r="BF1140" s="202">
        <f>IF(N1140="snížená",J1140,0)</f>
        <v>0</v>
      </c>
      <c r="BG1140" s="202">
        <f>IF(N1140="zákl. přenesená",J1140,0)</f>
        <v>0</v>
      </c>
      <c r="BH1140" s="202">
        <f>IF(N1140="sníž. přenesená",J1140,0)</f>
        <v>0</v>
      </c>
      <c r="BI1140" s="202">
        <f>IF(N1140="nulová",J1140,0)</f>
        <v>0</v>
      </c>
      <c r="BJ1140" s="22" t="s">
        <v>24</v>
      </c>
      <c r="BK1140" s="202">
        <f>ROUND(I1140*H1140,2)</f>
        <v>0</v>
      </c>
      <c r="BL1140" s="22" t="s">
        <v>249</v>
      </c>
      <c r="BM1140" s="22" t="s">
        <v>1980</v>
      </c>
    </row>
    <row r="1141" spans="2:65" s="1" customFormat="1" ht="27">
      <c r="B1141" s="39"/>
      <c r="C1141" s="61"/>
      <c r="D1141" s="205" t="s">
        <v>369</v>
      </c>
      <c r="E1141" s="61"/>
      <c r="F1141" s="240" t="s">
        <v>928</v>
      </c>
      <c r="G1141" s="61"/>
      <c r="H1141" s="61"/>
      <c r="I1141" s="161"/>
      <c r="J1141" s="61"/>
      <c r="K1141" s="61"/>
      <c r="L1141" s="59"/>
      <c r="M1141" s="241"/>
      <c r="N1141" s="40"/>
      <c r="O1141" s="40"/>
      <c r="P1141" s="40"/>
      <c r="Q1141" s="40"/>
      <c r="R1141" s="40"/>
      <c r="S1141" s="40"/>
      <c r="T1141" s="76"/>
      <c r="AT1141" s="22" t="s">
        <v>369</v>
      </c>
      <c r="AU1141" s="22" t="s">
        <v>87</v>
      </c>
    </row>
    <row r="1142" spans="2:65" s="12" customFormat="1" ht="13.5">
      <c r="B1142" s="215"/>
      <c r="C1142" s="216"/>
      <c r="D1142" s="217" t="s">
        <v>177</v>
      </c>
      <c r="E1142" s="216"/>
      <c r="F1142" s="219" t="s">
        <v>1981</v>
      </c>
      <c r="G1142" s="216"/>
      <c r="H1142" s="220">
        <v>64.207999999999998</v>
      </c>
      <c r="I1142" s="221"/>
      <c r="J1142" s="216"/>
      <c r="K1142" s="216"/>
      <c r="L1142" s="222"/>
      <c r="M1142" s="223"/>
      <c r="N1142" s="224"/>
      <c r="O1142" s="224"/>
      <c r="P1142" s="224"/>
      <c r="Q1142" s="224"/>
      <c r="R1142" s="224"/>
      <c r="S1142" s="224"/>
      <c r="T1142" s="225"/>
      <c r="AT1142" s="226" t="s">
        <v>177</v>
      </c>
      <c r="AU1142" s="226" t="s">
        <v>87</v>
      </c>
      <c r="AV1142" s="12" t="s">
        <v>87</v>
      </c>
      <c r="AW1142" s="12" t="s">
        <v>6</v>
      </c>
      <c r="AX1142" s="12" t="s">
        <v>24</v>
      </c>
      <c r="AY1142" s="226" t="s">
        <v>168</v>
      </c>
    </row>
    <row r="1143" spans="2:65" s="1" customFormat="1" ht="31.5" customHeight="1">
      <c r="B1143" s="39"/>
      <c r="C1143" s="191" t="s">
        <v>1982</v>
      </c>
      <c r="D1143" s="191" t="s">
        <v>170</v>
      </c>
      <c r="E1143" s="192" t="s">
        <v>1983</v>
      </c>
      <c r="F1143" s="193" t="s">
        <v>1984</v>
      </c>
      <c r="G1143" s="194" t="s">
        <v>173</v>
      </c>
      <c r="H1143" s="195">
        <v>1209.5340000000001</v>
      </c>
      <c r="I1143" s="196"/>
      <c r="J1143" s="197">
        <f>ROUND(I1143*H1143,2)</f>
        <v>0</v>
      </c>
      <c r="K1143" s="193" t="s">
        <v>174</v>
      </c>
      <c r="L1143" s="59"/>
      <c r="M1143" s="198" t="s">
        <v>22</v>
      </c>
      <c r="N1143" s="199" t="s">
        <v>49</v>
      </c>
      <c r="O1143" s="40"/>
      <c r="P1143" s="200">
        <f>O1143*H1143</f>
        <v>0</v>
      </c>
      <c r="Q1143" s="200">
        <v>1.16E-3</v>
      </c>
      <c r="R1143" s="200">
        <f>Q1143*H1143</f>
        <v>1.40305944</v>
      </c>
      <c r="S1143" s="200">
        <v>0</v>
      </c>
      <c r="T1143" s="201">
        <f>S1143*H1143</f>
        <v>0</v>
      </c>
      <c r="AR1143" s="22" t="s">
        <v>249</v>
      </c>
      <c r="AT1143" s="22" t="s">
        <v>170</v>
      </c>
      <c r="AU1143" s="22" t="s">
        <v>87</v>
      </c>
      <c r="AY1143" s="22" t="s">
        <v>168</v>
      </c>
      <c r="BE1143" s="202">
        <f>IF(N1143="základní",J1143,0)</f>
        <v>0</v>
      </c>
      <c r="BF1143" s="202">
        <f>IF(N1143="snížená",J1143,0)</f>
        <v>0</v>
      </c>
      <c r="BG1143" s="202">
        <f>IF(N1143="zákl. přenesená",J1143,0)</f>
        <v>0</v>
      </c>
      <c r="BH1143" s="202">
        <f>IF(N1143="sníž. přenesená",J1143,0)</f>
        <v>0</v>
      </c>
      <c r="BI1143" s="202">
        <f>IF(N1143="nulová",J1143,0)</f>
        <v>0</v>
      </c>
      <c r="BJ1143" s="22" t="s">
        <v>24</v>
      </c>
      <c r="BK1143" s="202">
        <f>ROUND(I1143*H1143,2)</f>
        <v>0</v>
      </c>
      <c r="BL1143" s="22" t="s">
        <v>249</v>
      </c>
      <c r="BM1143" s="22" t="s">
        <v>1985</v>
      </c>
    </row>
    <row r="1144" spans="2:65" s="11" customFormat="1" ht="13.5">
      <c r="B1144" s="203"/>
      <c r="C1144" s="204"/>
      <c r="D1144" s="205" t="s">
        <v>177</v>
      </c>
      <c r="E1144" s="206" t="s">
        <v>22</v>
      </c>
      <c r="F1144" s="207" t="s">
        <v>1986</v>
      </c>
      <c r="G1144" s="204"/>
      <c r="H1144" s="208" t="s">
        <v>22</v>
      </c>
      <c r="I1144" s="209"/>
      <c r="J1144" s="204"/>
      <c r="K1144" s="204"/>
      <c r="L1144" s="210"/>
      <c r="M1144" s="211"/>
      <c r="N1144" s="212"/>
      <c r="O1144" s="212"/>
      <c r="P1144" s="212"/>
      <c r="Q1144" s="212"/>
      <c r="R1144" s="212"/>
      <c r="S1144" s="212"/>
      <c r="T1144" s="213"/>
      <c r="AT1144" s="214" t="s">
        <v>177</v>
      </c>
      <c r="AU1144" s="214" t="s">
        <v>87</v>
      </c>
      <c r="AV1144" s="11" t="s">
        <v>24</v>
      </c>
      <c r="AW1144" s="11" t="s">
        <v>41</v>
      </c>
      <c r="AX1144" s="11" t="s">
        <v>78</v>
      </c>
      <c r="AY1144" s="214" t="s">
        <v>168</v>
      </c>
    </row>
    <row r="1145" spans="2:65" s="12" customFormat="1" ht="13.5">
      <c r="B1145" s="215"/>
      <c r="C1145" s="216"/>
      <c r="D1145" s="217" t="s">
        <v>177</v>
      </c>
      <c r="E1145" s="218" t="s">
        <v>22</v>
      </c>
      <c r="F1145" s="219" t="s">
        <v>1987</v>
      </c>
      <c r="G1145" s="216"/>
      <c r="H1145" s="220">
        <v>1209.5340000000001</v>
      </c>
      <c r="I1145" s="221"/>
      <c r="J1145" s="216"/>
      <c r="K1145" s="216"/>
      <c r="L1145" s="222"/>
      <c r="M1145" s="223"/>
      <c r="N1145" s="224"/>
      <c r="O1145" s="224"/>
      <c r="P1145" s="224"/>
      <c r="Q1145" s="224"/>
      <c r="R1145" s="224"/>
      <c r="S1145" s="224"/>
      <c r="T1145" s="225"/>
      <c r="AT1145" s="226" t="s">
        <v>177</v>
      </c>
      <c r="AU1145" s="226" t="s">
        <v>87</v>
      </c>
      <c r="AV1145" s="12" t="s">
        <v>87</v>
      </c>
      <c r="AW1145" s="12" t="s">
        <v>41</v>
      </c>
      <c r="AX1145" s="12" t="s">
        <v>78</v>
      </c>
      <c r="AY1145" s="226" t="s">
        <v>168</v>
      </c>
    </row>
    <row r="1146" spans="2:65" s="1" customFormat="1" ht="22.5" customHeight="1">
      <c r="B1146" s="39"/>
      <c r="C1146" s="230" t="s">
        <v>1988</v>
      </c>
      <c r="D1146" s="230" t="s">
        <v>234</v>
      </c>
      <c r="E1146" s="231" t="s">
        <v>1989</v>
      </c>
      <c r="F1146" s="232" t="s">
        <v>1990</v>
      </c>
      <c r="G1146" s="233" t="s">
        <v>173</v>
      </c>
      <c r="H1146" s="234">
        <v>1270.011</v>
      </c>
      <c r="I1146" s="235"/>
      <c r="J1146" s="236">
        <f>ROUND(I1146*H1146,2)</f>
        <v>0</v>
      </c>
      <c r="K1146" s="232" t="s">
        <v>174</v>
      </c>
      <c r="L1146" s="237"/>
      <c r="M1146" s="238" t="s">
        <v>22</v>
      </c>
      <c r="N1146" s="239" t="s">
        <v>49</v>
      </c>
      <c r="O1146" s="40"/>
      <c r="P1146" s="200">
        <f>O1146*H1146</f>
        <v>0</v>
      </c>
      <c r="Q1146" s="200">
        <v>3.0000000000000001E-3</v>
      </c>
      <c r="R1146" s="200">
        <f>Q1146*H1146</f>
        <v>3.8100329999999998</v>
      </c>
      <c r="S1146" s="200">
        <v>0</v>
      </c>
      <c r="T1146" s="201">
        <f>S1146*H1146</f>
        <v>0</v>
      </c>
      <c r="AR1146" s="22" t="s">
        <v>338</v>
      </c>
      <c r="AT1146" s="22" t="s">
        <v>234</v>
      </c>
      <c r="AU1146" s="22" t="s">
        <v>87</v>
      </c>
      <c r="AY1146" s="22" t="s">
        <v>168</v>
      </c>
      <c r="BE1146" s="202">
        <f>IF(N1146="základní",J1146,0)</f>
        <v>0</v>
      </c>
      <c r="BF1146" s="202">
        <f>IF(N1146="snížená",J1146,0)</f>
        <v>0</v>
      </c>
      <c r="BG1146" s="202">
        <f>IF(N1146="zákl. přenesená",J1146,0)</f>
        <v>0</v>
      </c>
      <c r="BH1146" s="202">
        <f>IF(N1146="sníž. přenesená",J1146,0)</f>
        <v>0</v>
      </c>
      <c r="BI1146" s="202">
        <f>IF(N1146="nulová",J1146,0)</f>
        <v>0</v>
      </c>
      <c r="BJ1146" s="22" t="s">
        <v>24</v>
      </c>
      <c r="BK1146" s="202">
        <f>ROUND(I1146*H1146,2)</f>
        <v>0</v>
      </c>
      <c r="BL1146" s="22" t="s">
        <v>249</v>
      </c>
      <c r="BM1146" s="22" t="s">
        <v>1991</v>
      </c>
    </row>
    <row r="1147" spans="2:65" s="12" customFormat="1" ht="13.5">
      <c r="B1147" s="215"/>
      <c r="C1147" s="216"/>
      <c r="D1147" s="217" t="s">
        <v>177</v>
      </c>
      <c r="E1147" s="216"/>
      <c r="F1147" s="219" t="s">
        <v>1992</v>
      </c>
      <c r="G1147" s="216"/>
      <c r="H1147" s="220">
        <v>1270.011</v>
      </c>
      <c r="I1147" s="221"/>
      <c r="J1147" s="216"/>
      <c r="K1147" s="216"/>
      <c r="L1147" s="222"/>
      <c r="M1147" s="223"/>
      <c r="N1147" s="224"/>
      <c r="O1147" s="224"/>
      <c r="P1147" s="224"/>
      <c r="Q1147" s="224"/>
      <c r="R1147" s="224"/>
      <c r="S1147" s="224"/>
      <c r="T1147" s="225"/>
      <c r="AT1147" s="226" t="s">
        <v>177</v>
      </c>
      <c r="AU1147" s="226" t="s">
        <v>87</v>
      </c>
      <c r="AV1147" s="12" t="s">
        <v>87</v>
      </c>
      <c r="AW1147" s="12" t="s">
        <v>6</v>
      </c>
      <c r="AX1147" s="12" t="s">
        <v>24</v>
      </c>
      <c r="AY1147" s="226" t="s">
        <v>168</v>
      </c>
    </row>
    <row r="1148" spans="2:65" s="1" customFormat="1" ht="22.5" customHeight="1">
      <c r="B1148" s="39"/>
      <c r="C1148" s="191" t="s">
        <v>1993</v>
      </c>
      <c r="D1148" s="191" t="s">
        <v>170</v>
      </c>
      <c r="E1148" s="192" t="s">
        <v>1994</v>
      </c>
      <c r="F1148" s="193" t="s">
        <v>1995</v>
      </c>
      <c r="G1148" s="194" t="s">
        <v>173</v>
      </c>
      <c r="H1148" s="195">
        <v>604.76700000000005</v>
      </c>
      <c r="I1148" s="196"/>
      <c r="J1148" s="197">
        <f>ROUND(I1148*H1148,2)</f>
        <v>0</v>
      </c>
      <c r="K1148" s="193" t="s">
        <v>174</v>
      </c>
      <c r="L1148" s="59"/>
      <c r="M1148" s="198" t="s">
        <v>22</v>
      </c>
      <c r="N1148" s="199" t="s">
        <v>49</v>
      </c>
      <c r="O1148" s="40"/>
      <c r="P1148" s="200">
        <f>O1148*H1148</f>
        <v>0</v>
      </c>
      <c r="Q1148" s="200">
        <v>1.3999999999999999E-4</v>
      </c>
      <c r="R1148" s="200">
        <f>Q1148*H1148</f>
        <v>8.466738E-2</v>
      </c>
      <c r="S1148" s="200">
        <v>0</v>
      </c>
      <c r="T1148" s="201">
        <f>S1148*H1148</f>
        <v>0</v>
      </c>
      <c r="AR1148" s="22" t="s">
        <v>249</v>
      </c>
      <c r="AT1148" s="22" t="s">
        <v>170</v>
      </c>
      <c r="AU1148" s="22" t="s">
        <v>87</v>
      </c>
      <c r="AY1148" s="22" t="s">
        <v>168</v>
      </c>
      <c r="BE1148" s="202">
        <f>IF(N1148="základní",J1148,0)</f>
        <v>0</v>
      </c>
      <c r="BF1148" s="202">
        <f>IF(N1148="snížená",J1148,0)</f>
        <v>0</v>
      </c>
      <c r="BG1148" s="202">
        <f>IF(N1148="zákl. přenesená",J1148,0)</f>
        <v>0</v>
      </c>
      <c r="BH1148" s="202">
        <f>IF(N1148="sníž. přenesená",J1148,0)</f>
        <v>0</v>
      </c>
      <c r="BI1148" s="202">
        <f>IF(N1148="nulová",J1148,0)</f>
        <v>0</v>
      </c>
      <c r="BJ1148" s="22" t="s">
        <v>24</v>
      </c>
      <c r="BK1148" s="202">
        <f>ROUND(I1148*H1148,2)</f>
        <v>0</v>
      </c>
      <c r="BL1148" s="22" t="s">
        <v>249</v>
      </c>
      <c r="BM1148" s="22" t="s">
        <v>1996</v>
      </c>
    </row>
    <row r="1149" spans="2:65" s="12" customFormat="1" ht="13.5">
      <c r="B1149" s="215"/>
      <c r="C1149" s="216"/>
      <c r="D1149" s="217" t="s">
        <v>177</v>
      </c>
      <c r="E1149" s="218" t="s">
        <v>22</v>
      </c>
      <c r="F1149" s="219" t="s">
        <v>1937</v>
      </c>
      <c r="G1149" s="216"/>
      <c r="H1149" s="220">
        <v>604.76700000000005</v>
      </c>
      <c r="I1149" s="221"/>
      <c r="J1149" s="216"/>
      <c r="K1149" s="216"/>
      <c r="L1149" s="222"/>
      <c r="M1149" s="223"/>
      <c r="N1149" s="224"/>
      <c r="O1149" s="224"/>
      <c r="P1149" s="224"/>
      <c r="Q1149" s="224"/>
      <c r="R1149" s="224"/>
      <c r="S1149" s="224"/>
      <c r="T1149" s="225"/>
      <c r="AT1149" s="226" t="s">
        <v>177</v>
      </c>
      <c r="AU1149" s="226" t="s">
        <v>87</v>
      </c>
      <c r="AV1149" s="12" t="s">
        <v>87</v>
      </c>
      <c r="AW1149" s="12" t="s">
        <v>41</v>
      </c>
      <c r="AX1149" s="12" t="s">
        <v>78</v>
      </c>
      <c r="AY1149" s="226" t="s">
        <v>168</v>
      </c>
    </row>
    <row r="1150" spans="2:65" s="1" customFormat="1" ht="57" customHeight="1">
      <c r="B1150" s="39"/>
      <c r="C1150" s="230" t="s">
        <v>1997</v>
      </c>
      <c r="D1150" s="230" t="s">
        <v>234</v>
      </c>
      <c r="E1150" s="231" t="s">
        <v>1998</v>
      </c>
      <c r="F1150" s="232" t="s">
        <v>1999</v>
      </c>
      <c r="G1150" s="233" t="s">
        <v>173</v>
      </c>
      <c r="H1150" s="234">
        <v>601.85500000000002</v>
      </c>
      <c r="I1150" s="235"/>
      <c r="J1150" s="236">
        <f>ROUND(I1150*H1150,2)</f>
        <v>0</v>
      </c>
      <c r="K1150" s="232" t="s">
        <v>174</v>
      </c>
      <c r="L1150" s="237"/>
      <c r="M1150" s="238" t="s">
        <v>22</v>
      </c>
      <c r="N1150" s="239" t="s">
        <v>49</v>
      </c>
      <c r="O1150" s="40"/>
      <c r="P1150" s="200">
        <f>O1150*H1150</f>
        <v>0</v>
      </c>
      <c r="Q1150" s="200">
        <v>7.0000000000000001E-3</v>
      </c>
      <c r="R1150" s="200">
        <f>Q1150*H1150</f>
        <v>4.2129850000000006</v>
      </c>
      <c r="S1150" s="200">
        <v>0</v>
      </c>
      <c r="T1150" s="201">
        <f>S1150*H1150</f>
        <v>0</v>
      </c>
      <c r="AR1150" s="22" t="s">
        <v>338</v>
      </c>
      <c r="AT1150" s="22" t="s">
        <v>234</v>
      </c>
      <c r="AU1150" s="22" t="s">
        <v>87</v>
      </c>
      <c r="AY1150" s="22" t="s">
        <v>168</v>
      </c>
      <c r="BE1150" s="202">
        <f>IF(N1150="základní",J1150,0)</f>
        <v>0</v>
      </c>
      <c r="BF1150" s="202">
        <f>IF(N1150="snížená",J1150,0)</f>
        <v>0</v>
      </c>
      <c r="BG1150" s="202">
        <f>IF(N1150="zákl. přenesená",J1150,0)</f>
        <v>0</v>
      </c>
      <c r="BH1150" s="202">
        <f>IF(N1150="sníž. přenesená",J1150,0)</f>
        <v>0</v>
      </c>
      <c r="BI1150" s="202">
        <f>IF(N1150="nulová",J1150,0)</f>
        <v>0</v>
      </c>
      <c r="BJ1150" s="22" t="s">
        <v>24</v>
      </c>
      <c r="BK1150" s="202">
        <f>ROUND(I1150*H1150,2)</f>
        <v>0</v>
      </c>
      <c r="BL1150" s="22" t="s">
        <v>249</v>
      </c>
      <c r="BM1150" s="22" t="s">
        <v>2000</v>
      </c>
    </row>
    <row r="1151" spans="2:65" s="1" customFormat="1" ht="27">
      <c r="B1151" s="39"/>
      <c r="C1151" s="61"/>
      <c r="D1151" s="205" t="s">
        <v>369</v>
      </c>
      <c r="E1151" s="61"/>
      <c r="F1151" s="240" t="s">
        <v>928</v>
      </c>
      <c r="G1151" s="61"/>
      <c r="H1151" s="61"/>
      <c r="I1151" s="161"/>
      <c r="J1151" s="61"/>
      <c r="K1151" s="61"/>
      <c r="L1151" s="59"/>
      <c r="M1151" s="241"/>
      <c r="N1151" s="40"/>
      <c r="O1151" s="40"/>
      <c r="P1151" s="40"/>
      <c r="Q1151" s="40"/>
      <c r="R1151" s="40"/>
      <c r="S1151" s="40"/>
      <c r="T1151" s="76"/>
      <c r="AT1151" s="22" t="s">
        <v>369</v>
      </c>
      <c r="AU1151" s="22" t="s">
        <v>87</v>
      </c>
    </row>
    <row r="1152" spans="2:65" s="12" customFormat="1" ht="13.5">
      <c r="B1152" s="215"/>
      <c r="C1152" s="216"/>
      <c r="D1152" s="205" t="s">
        <v>177</v>
      </c>
      <c r="E1152" s="227" t="s">
        <v>22</v>
      </c>
      <c r="F1152" s="228" t="s">
        <v>2001</v>
      </c>
      <c r="G1152" s="216"/>
      <c r="H1152" s="229">
        <v>604.76700000000005</v>
      </c>
      <c r="I1152" s="221"/>
      <c r="J1152" s="216"/>
      <c r="K1152" s="216"/>
      <c r="L1152" s="222"/>
      <c r="M1152" s="223"/>
      <c r="N1152" s="224"/>
      <c r="O1152" s="224"/>
      <c r="P1152" s="224"/>
      <c r="Q1152" s="224"/>
      <c r="R1152" s="224"/>
      <c r="S1152" s="224"/>
      <c r="T1152" s="225"/>
      <c r="AT1152" s="226" t="s">
        <v>177</v>
      </c>
      <c r="AU1152" s="226" t="s">
        <v>87</v>
      </c>
      <c r="AV1152" s="12" t="s">
        <v>87</v>
      </c>
      <c r="AW1152" s="12" t="s">
        <v>41</v>
      </c>
      <c r="AX1152" s="12" t="s">
        <v>78</v>
      </c>
      <c r="AY1152" s="226" t="s">
        <v>168</v>
      </c>
    </row>
    <row r="1153" spans="2:65" s="12" customFormat="1" ht="13.5">
      <c r="B1153" s="215"/>
      <c r="C1153" s="216"/>
      <c r="D1153" s="205" t="s">
        <v>177</v>
      </c>
      <c r="E1153" s="227" t="s">
        <v>22</v>
      </c>
      <c r="F1153" s="228" t="s">
        <v>2002</v>
      </c>
      <c r="G1153" s="216"/>
      <c r="H1153" s="229">
        <v>-31.571999999999999</v>
      </c>
      <c r="I1153" s="221"/>
      <c r="J1153" s="216"/>
      <c r="K1153" s="216"/>
      <c r="L1153" s="222"/>
      <c r="M1153" s="223"/>
      <c r="N1153" s="224"/>
      <c r="O1153" s="224"/>
      <c r="P1153" s="224"/>
      <c r="Q1153" s="224"/>
      <c r="R1153" s="224"/>
      <c r="S1153" s="224"/>
      <c r="T1153" s="225"/>
      <c r="AT1153" s="226" t="s">
        <v>177</v>
      </c>
      <c r="AU1153" s="226" t="s">
        <v>87</v>
      </c>
      <c r="AV1153" s="12" t="s">
        <v>87</v>
      </c>
      <c r="AW1153" s="12" t="s">
        <v>41</v>
      </c>
      <c r="AX1153" s="12" t="s">
        <v>78</v>
      </c>
      <c r="AY1153" s="226" t="s">
        <v>168</v>
      </c>
    </row>
    <row r="1154" spans="2:65" s="12" customFormat="1" ht="13.5">
      <c r="B1154" s="215"/>
      <c r="C1154" s="216"/>
      <c r="D1154" s="217" t="s">
        <v>177</v>
      </c>
      <c r="E1154" s="216"/>
      <c r="F1154" s="219" t="s">
        <v>2003</v>
      </c>
      <c r="G1154" s="216"/>
      <c r="H1154" s="220">
        <v>601.85500000000002</v>
      </c>
      <c r="I1154" s="221"/>
      <c r="J1154" s="216"/>
      <c r="K1154" s="216"/>
      <c r="L1154" s="222"/>
      <c r="M1154" s="223"/>
      <c r="N1154" s="224"/>
      <c r="O1154" s="224"/>
      <c r="P1154" s="224"/>
      <c r="Q1154" s="224"/>
      <c r="R1154" s="224"/>
      <c r="S1154" s="224"/>
      <c r="T1154" s="225"/>
      <c r="AT1154" s="226" t="s">
        <v>177</v>
      </c>
      <c r="AU1154" s="226" t="s">
        <v>87</v>
      </c>
      <c r="AV1154" s="12" t="s">
        <v>87</v>
      </c>
      <c r="AW1154" s="12" t="s">
        <v>6</v>
      </c>
      <c r="AX1154" s="12" t="s">
        <v>24</v>
      </c>
      <c r="AY1154" s="226" t="s">
        <v>168</v>
      </c>
    </row>
    <row r="1155" spans="2:65" s="1" customFormat="1" ht="57" customHeight="1">
      <c r="B1155" s="39"/>
      <c r="C1155" s="230" t="s">
        <v>2004</v>
      </c>
      <c r="D1155" s="230" t="s">
        <v>234</v>
      </c>
      <c r="E1155" s="231" t="s">
        <v>2005</v>
      </c>
      <c r="F1155" s="232" t="s">
        <v>2006</v>
      </c>
      <c r="G1155" s="233" t="s">
        <v>173</v>
      </c>
      <c r="H1155" s="234">
        <v>33.151000000000003</v>
      </c>
      <c r="I1155" s="235"/>
      <c r="J1155" s="236">
        <f>ROUND(I1155*H1155,2)</f>
        <v>0</v>
      </c>
      <c r="K1155" s="232" t="s">
        <v>174</v>
      </c>
      <c r="L1155" s="237"/>
      <c r="M1155" s="238" t="s">
        <v>22</v>
      </c>
      <c r="N1155" s="239" t="s">
        <v>49</v>
      </c>
      <c r="O1155" s="40"/>
      <c r="P1155" s="200">
        <f>O1155*H1155</f>
        <v>0</v>
      </c>
      <c r="Q1155" s="200">
        <v>5.5999999999999999E-3</v>
      </c>
      <c r="R1155" s="200">
        <f>Q1155*H1155</f>
        <v>0.18564560000000002</v>
      </c>
      <c r="S1155" s="200">
        <v>0</v>
      </c>
      <c r="T1155" s="201">
        <f>S1155*H1155</f>
        <v>0</v>
      </c>
      <c r="AR1155" s="22" t="s">
        <v>338</v>
      </c>
      <c r="AT1155" s="22" t="s">
        <v>234</v>
      </c>
      <c r="AU1155" s="22" t="s">
        <v>87</v>
      </c>
      <c r="AY1155" s="22" t="s">
        <v>168</v>
      </c>
      <c r="BE1155" s="202">
        <f>IF(N1155="základní",J1155,0)</f>
        <v>0</v>
      </c>
      <c r="BF1155" s="202">
        <f>IF(N1155="snížená",J1155,0)</f>
        <v>0</v>
      </c>
      <c r="BG1155" s="202">
        <f>IF(N1155="zákl. přenesená",J1155,0)</f>
        <v>0</v>
      </c>
      <c r="BH1155" s="202">
        <f>IF(N1155="sníž. přenesená",J1155,0)</f>
        <v>0</v>
      </c>
      <c r="BI1155" s="202">
        <f>IF(N1155="nulová",J1155,0)</f>
        <v>0</v>
      </c>
      <c r="BJ1155" s="22" t="s">
        <v>24</v>
      </c>
      <c r="BK1155" s="202">
        <f>ROUND(I1155*H1155,2)</f>
        <v>0</v>
      </c>
      <c r="BL1155" s="22" t="s">
        <v>249</v>
      </c>
      <c r="BM1155" s="22" t="s">
        <v>2007</v>
      </c>
    </row>
    <row r="1156" spans="2:65" s="1" customFormat="1" ht="27">
      <c r="B1156" s="39"/>
      <c r="C1156" s="61"/>
      <c r="D1156" s="205" t="s">
        <v>369</v>
      </c>
      <c r="E1156" s="61"/>
      <c r="F1156" s="240" t="s">
        <v>928</v>
      </c>
      <c r="G1156" s="61"/>
      <c r="H1156" s="61"/>
      <c r="I1156" s="161"/>
      <c r="J1156" s="61"/>
      <c r="K1156" s="61"/>
      <c r="L1156" s="59"/>
      <c r="M1156" s="241"/>
      <c r="N1156" s="40"/>
      <c r="O1156" s="40"/>
      <c r="P1156" s="40"/>
      <c r="Q1156" s="40"/>
      <c r="R1156" s="40"/>
      <c r="S1156" s="40"/>
      <c r="T1156" s="76"/>
      <c r="AT1156" s="22" t="s">
        <v>369</v>
      </c>
      <c r="AU1156" s="22" t="s">
        <v>87</v>
      </c>
    </row>
    <row r="1157" spans="2:65" s="12" customFormat="1" ht="13.5">
      <c r="B1157" s="215"/>
      <c r="C1157" s="216"/>
      <c r="D1157" s="217" t="s">
        <v>177</v>
      </c>
      <c r="E1157" s="216"/>
      <c r="F1157" s="219" t="s">
        <v>2008</v>
      </c>
      <c r="G1157" s="216"/>
      <c r="H1157" s="220">
        <v>33.151000000000003</v>
      </c>
      <c r="I1157" s="221"/>
      <c r="J1157" s="216"/>
      <c r="K1157" s="216"/>
      <c r="L1157" s="222"/>
      <c r="M1157" s="223"/>
      <c r="N1157" s="224"/>
      <c r="O1157" s="224"/>
      <c r="P1157" s="224"/>
      <c r="Q1157" s="224"/>
      <c r="R1157" s="224"/>
      <c r="S1157" s="224"/>
      <c r="T1157" s="225"/>
      <c r="AT1157" s="226" t="s">
        <v>177</v>
      </c>
      <c r="AU1157" s="226" t="s">
        <v>87</v>
      </c>
      <c r="AV1157" s="12" t="s">
        <v>87</v>
      </c>
      <c r="AW1157" s="12" t="s">
        <v>6</v>
      </c>
      <c r="AX1157" s="12" t="s">
        <v>24</v>
      </c>
      <c r="AY1157" s="226" t="s">
        <v>168</v>
      </c>
    </row>
    <row r="1158" spans="2:65" s="1" customFormat="1" ht="22.5" customHeight="1">
      <c r="B1158" s="39"/>
      <c r="C1158" s="191" t="s">
        <v>2009</v>
      </c>
      <c r="D1158" s="191" t="s">
        <v>170</v>
      </c>
      <c r="E1158" s="192" t="s">
        <v>2010</v>
      </c>
      <c r="F1158" s="193" t="s">
        <v>2011</v>
      </c>
      <c r="G1158" s="194" t="s">
        <v>173</v>
      </c>
      <c r="H1158" s="195">
        <v>604.76700000000005</v>
      </c>
      <c r="I1158" s="196"/>
      <c r="J1158" s="197">
        <f>ROUND(I1158*H1158,2)</f>
        <v>0</v>
      </c>
      <c r="K1158" s="193" t="s">
        <v>174</v>
      </c>
      <c r="L1158" s="59"/>
      <c r="M1158" s="198" t="s">
        <v>22</v>
      </c>
      <c r="N1158" s="199" t="s">
        <v>49</v>
      </c>
      <c r="O1158" s="40"/>
      <c r="P1158" s="200">
        <f>O1158*H1158</f>
        <v>0</v>
      </c>
      <c r="Q1158" s="200">
        <v>0</v>
      </c>
      <c r="R1158" s="200">
        <f>Q1158*H1158</f>
        <v>0</v>
      </c>
      <c r="S1158" s="200">
        <v>0</v>
      </c>
      <c r="T1158" s="201">
        <f>S1158*H1158</f>
        <v>0</v>
      </c>
      <c r="AR1158" s="22" t="s">
        <v>249</v>
      </c>
      <c r="AT1158" s="22" t="s">
        <v>170</v>
      </c>
      <c r="AU1158" s="22" t="s">
        <v>87</v>
      </c>
      <c r="AY1158" s="22" t="s">
        <v>168</v>
      </c>
      <c r="BE1158" s="202">
        <f>IF(N1158="základní",J1158,0)</f>
        <v>0</v>
      </c>
      <c r="BF1158" s="202">
        <f>IF(N1158="snížená",J1158,0)</f>
        <v>0</v>
      </c>
      <c r="BG1158" s="202">
        <f>IF(N1158="zákl. přenesená",J1158,0)</f>
        <v>0</v>
      </c>
      <c r="BH1158" s="202">
        <f>IF(N1158="sníž. přenesená",J1158,0)</f>
        <v>0</v>
      </c>
      <c r="BI1158" s="202">
        <f>IF(N1158="nulová",J1158,0)</f>
        <v>0</v>
      </c>
      <c r="BJ1158" s="22" t="s">
        <v>24</v>
      </c>
      <c r="BK1158" s="202">
        <f>ROUND(I1158*H1158,2)</f>
        <v>0</v>
      </c>
      <c r="BL1158" s="22" t="s">
        <v>249</v>
      </c>
      <c r="BM1158" s="22" t="s">
        <v>2012</v>
      </c>
    </row>
    <row r="1159" spans="2:65" s="11" customFormat="1" ht="13.5">
      <c r="B1159" s="203"/>
      <c r="C1159" s="204"/>
      <c r="D1159" s="205" t="s">
        <v>177</v>
      </c>
      <c r="E1159" s="206" t="s">
        <v>22</v>
      </c>
      <c r="F1159" s="207" t="s">
        <v>2013</v>
      </c>
      <c r="G1159" s="204"/>
      <c r="H1159" s="208" t="s">
        <v>22</v>
      </c>
      <c r="I1159" s="209"/>
      <c r="J1159" s="204"/>
      <c r="K1159" s="204"/>
      <c r="L1159" s="210"/>
      <c r="M1159" s="211"/>
      <c r="N1159" s="212"/>
      <c r="O1159" s="212"/>
      <c r="P1159" s="212"/>
      <c r="Q1159" s="212"/>
      <c r="R1159" s="212"/>
      <c r="S1159" s="212"/>
      <c r="T1159" s="213"/>
      <c r="AT1159" s="214" t="s">
        <v>177</v>
      </c>
      <c r="AU1159" s="214" t="s">
        <v>87</v>
      </c>
      <c r="AV1159" s="11" t="s">
        <v>24</v>
      </c>
      <c r="AW1159" s="11" t="s">
        <v>41</v>
      </c>
      <c r="AX1159" s="11" t="s">
        <v>78</v>
      </c>
      <c r="AY1159" s="214" t="s">
        <v>168</v>
      </c>
    </row>
    <row r="1160" spans="2:65" s="12" customFormat="1" ht="13.5">
      <c r="B1160" s="215"/>
      <c r="C1160" s="216"/>
      <c r="D1160" s="217" t="s">
        <v>177</v>
      </c>
      <c r="E1160" s="218" t="s">
        <v>22</v>
      </c>
      <c r="F1160" s="219" t="s">
        <v>2001</v>
      </c>
      <c r="G1160" s="216"/>
      <c r="H1160" s="220">
        <v>604.76700000000005</v>
      </c>
      <c r="I1160" s="221"/>
      <c r="J1160" s="216"/>
      <c r="K1160" s="216"/>
      <c r="L1160" s="222"/>
      <c r="M1160" s="223"/>
      <c r="N1160" s="224"/>
      <c r="O1160" s="224"/>
      <c r="P1160" s="224"/>
      <c r="Q1160" s="224"/>
      <c r="R1160" s="224"/>
      <c r="S1160" s="224"/>
      <c r="T1160" s="225"/>
      <c r="AT1160" s="226" t="s">
        <v>177</v>
      </c>
      <c r="AU1160" s="226" t="s">
        <v>87</v>
      </c>
      <c r="AV1160" s="12" t="s">
        <v>87</v>
      </c>
      <c r="AW1160" s="12" t="s">
        <v>41</v>
      </c>
      <c r="AX1160" s="12" t="s">
        <v>78</v>
      </c>
      <c r="AY1160" s="226" t="s">
        <v>168</v>
      </c>
    </row>
    <row r="1161" spans="2:65" s="1" customFormat="1" ht="22.5" customHeight="1">
      <c r="B1161" s="39"/>
      <c r="C1161" s="230" t="s">
        <v>2014</v>
      </c>
      <c r="D1161" s="230" t="s">
        <v>234</v>
      </c>
      <c r="E1161" s="231" t="s">
        <v>2015</v>
      </c>
      <c r="F1161" s="232" t="s">
        <v>2016</v>
      </c>
      <c r="G1161" s="233" t="s">
        <v>173</v>
      </c>
      <c r="H1161" s="234">
        <v>665.24400000000003</v>
      </c>
      <c r="I1161" s="235"/>
      <c r="J1161" s="236">
        <f>ROUND(I1161*H1161,2)</f>
        <v>0</v>
      </c>
      <c r="K1161" s="232" t="s">
        <v>174</v>
      </c>
      <c r="L1161" s="237"/>
      <c r="M1161" s="238" t="s">
        <v>22</v>
      </c>
      <c r="N1161" s="239" t="s">
        <v>49</v>
      </c>
      <c r="O1161" s="40"/>
      <c r="P1161" s="200">
        <f>O1161*H1161</f>
        <v>0</v>
      </c>
      <c r="Q1161" s="200">
        <v>4.0000000000000002E-4</v>
      </c>
      <c r="R1161" s="200">
        <f>Q1161*H1161</f>
        <v>0.26609760000000005</v>
      </c>
      <c r="S1161" s="200">
        <v>0</v>
      </c>
      <c r="T1161" s="201">
        <f>S1161*H1161</f>
        <v>0</v>
      </c>
      <c r="AR1161" s="22" t="s">
        <v>338</v>
      </c>
      <c r="AT1161" s="22" t="s">
        <v>234</v>
      </c>
      <c r="AU1161" s="22" t="s">
        <v>87</v>
      </c>
      <c r="AY1161" s="22" t="s">
        <v>168</v>
      </c>
      <c r="BE1161" s="202">
        <f>IF(N1161="základní",J1161,0)</f>
        <v>0</v>
      </c>
      <c r="BF1161" s="202">
        <f>IF(N1161="snížená",J1161,0)</f>
        <v>0</v>
      </c>
      <c r="BG1161" s="202">
        <f>IF(N1161="zákl. přenesená",J1161,0)</f>
        <v>0</v>
      </c>
      <c r="BH1161" s="202">
        <f>IF(N1161="sníž. přenesená",J1161,0)</f>
        <v>0</v>
      </c>
      <c r="BI1161" s="202">
        <f>IF(N1161="nulová",J1161,0)</f>
        <v>0</v>
      </c>
      <c r="BJ1161" s="22" t="s">
        <v>24</v>
      </c>
      <c r="BK1161" s="202">
        <f>ROUND(I1161*H1161,2)</f>
        <v>0</v>
      </c>
      <c r="BL1161" s="22" t="s">
        <v>249</v>
      </c>
      <c r="BM1161" s="22" t="s">
        <v>2017</v>
      </c>
    </row>
    <row r="1162" spans="2:65" s="12" customFormat="1" ht="13.5">
      <c r="B1162" s="215"/>
      <c r="C1162" s="216"/>
      <c r="D1162" s="217" t="s">
        <v>177</v>
      </c>
      <c r="E1162" s="216"/>
      <c r="F1162" s="219" t="s">
        <v>2018</v>
      </c>
      <c r="G1162" s="216"/>
      <c r="H1162" s="220">
        <v>665.24400000000003</v>
      </c>
      <c r="I1162" s="221"/>
      <c r="J1162" s="216"/>
      <c r="K1162" s="216"/>
      <c r="L1162" s="222"/>
      <c r="M1162" s="223"/>
      <c r="N1162" s="224"/>
      <c r="O1162" s="224"/>
      <c r="P1162" s="224"/>
      <c r="Q1162" s="224"/>
      <c r="R1162" s="224"/>
      <c r="S1162" s="224"/>
      <c r="T1162" s="225"/>
      <c r="AT1162" s="226" t="s">
        <v>177</v>
      </c>
      <c r="AU1162" s="226" t="s">
        <v>87</v>
      </c>
      <c r="AV1162" s="12" t="s">
        <v>87</v>
      </c>
      <c r="AW1162" s="12" t="s">
        <v>6</v>
      </c>
      <c r="AX1162" s="12" t="s">
        <v>24</v>
      </c>
      <c r="AY1162" s="226" t="s">
        <v>168</v>
      </c>
    </row>
    <row r="1163" spans="2:65" s="1" customFormat="1" ht="31.5" customHeight="1">
      <c r="B1163" s="39"/>
      <c r="C1163" s="191" t="s">
        <v>2019</v>
      </c>
      <c r="D1163" s="191" t="s">
        <v>170</v>
      </c>
      <c r="E1163" s="192" t="s">
        <v>2020</v>
      </c>
      <c r="F1163" s="193" t="s">
        <v>2021</v>
      </c>
      <c r="G1163" s="194" t="s">
        <v>173</v>
      </c>
      <c r="H1163" s="195">
        <v>447.68</v>
      </c>
      <c r="I1163" s="196"/>
      <c r="J1163" s="197">
        <f>ROUND(I1163*H1163,2)</f>
        <v>0</v>
      </c>
      <c r="K1163" s="193" t="s">
        <v>174</v>
      </c>
      <c r="L1163" s="59"/>
      <c r="M1163" s="198" t="s">
        <v>22</v>
      </c>
      <c r="N1163" s="199" t="s">
        <v>49</v>
      </c>
      <c r="O1163" s="40"/>
      <c r="P1163" s="200">
        <f>O1163*H1163</f>
        <v>0</v>
      </c>
      <c r="Q1163" s="200">
        <v>1.0000000000000001E-5</v>
      </c>
      <c r="R1163" s="200">
        <f>Q1163*H1163</f>
        <v>4.4768000000000004E-3</v>
      </c>
      <c r="S1163" s="200">
        <v>0</v>
      </c>
      <c r="T1163" s="201">
        <f>S1163*H1163</f>
        <v>0</v>
      </c>
      <c r="AR1163" s="22" t="s">
        <v>249</v>
      </c>
      <c r="AT1163" s="22" t="s">
        <v>170</v>
      </c>
      <c r="AU1163" s="22" t="s">
        <v>87</v>
      </c>
      <c r="AY1163" s="22" t="s">
        <v>168</v>
      </c>
      <c r="BE1163" s="202">
        <f>IF(N1163="základní",J1163,0)</f>
        <v>0</v>
      </c>
      <c r="BF1163" s="202">
        <f>IF(N1163="snížená",J1163,0)</f>
        <v>0</v>
      </c>
      <c r="BG1163" s="202">
        <f>IF(N1163="zákl. přenesená",J1163,0)</f>
        <v>0</v>
      </c>
      <c r="BH1163" s="202">
        <f>IF(N1163="sníž. přenesená",J1163,0)</f>
        <v>0</v>
      </c>
      <c r="BI1163" s="202">
        <f>IF(N1163="nulová",J1163,0)</f>
        <v>0</v>
      </c>
      <c r="BJ1163" s="22" t="s">
        <v>24</v>
      </c>
      <c r="BK1163" s="202">
        <f>ROUND(I1163*H1163,2)</f>
        <v>0</v>
      </c>
      <c r="BL1163" s="22" t="s">
        <v>249</v>
      </c>
      <c r="BM1163" s="22" t="s">
        <v>2022</v>
      </c>
    </row>
    <row r="1164" spans="2:65" s="11" customFormat="1" ht="13.5">
      <c r="B1164" s="203"/>
      <c r="C1164" s="204"/>
      <c r="D1164" s="205" t="s">
        <v>177</v>
      </c>
      <c r="E1164" s="206" t="s">
        <v>22</v>
      </c>
      <c r="F1164" s="207" t="s">
        <v>283</v>
      </c>
      <c r="G1164" s="204"/>
      <c r="H1164" s="208" t="s">
        <v>22</v>
      </c>
      <c r="I1164" s="209"/>
      <c r="J1164" s="204"/>
      <c r="K1164" s="204"/>
      <c r="L1164" s="210"/>
      <c r="M1164" s="211"/>
      <c r="N1164" s="212"/>
      <c r="O1164" s="212"/>
      <c r="P1164" s="212"/>
      <c r="Q1164" s="212"/>
      <c r="R1164" s="212"/>
      <c r="S1164" s="212"/>
      <c r="T1164" s="213"/>
      <c r="AT1164" s="214" t="s">
        <v>177</v>
      </c>
      <c r="AU1164" s="214" t="s">
        <v>87</v>
      </c>
      <c r="AV1164" s="11" t="s">
        <v>24</v>
      </c>
      <c r="AW1164" s="11" t="s">
        <v>41</v>
      </c>
      <c r="AX1164" s="11" t="s">
        <v>78</v>
      </c>
      <c r="AY1164" s="214" t="s">
        <v>168</v>
      </c>
    </row>
    <row r="1165" spans="2:65" s="12" customFormat="1" ht="13.5">
      <c r="B1165" s="215"/>
      <c r="C1165" s="216"/>
      <c r="D1165" s="217" t="s">
        <v>177</v>
      </c>
      <c r="E1165" s="218" t="s">
        <v>22</v>
      </c>
      <c r="F1165" s="219" t="s">
        <v>1410</v>
      </c>
      <c r="G1165" s="216"/>
      <c r="H1165" s="220">
        <v>447.68</v>
      </c>
      <c r="I1165" s="221"/>
      <c r="J1165" s="216"/>
      <c r="K1165" s="216"/>
      <c r="L1165" s="222"/>
      <c r="M1165" s="223"/>
      <c r="N1165" s="224"/>
      <c r="O1165" s="224"/>
      <c r="P1165" s="224"/>
      <c r="Q1165" s="224"/>
      <c r="R1165" s="224"/>
      <c r="S1165" s="224"/>
      <c r="T1165" s="225"/>
      <c r="AT1165" s="226" t="s">
        <v>177</v>
      </c>
      <c r="AU1165" s="226" t="s">
        <v>87</v>
      </c>
      <c r="AV1165" s="12" t="s">
        <v>87</v>
      </c>
      <c r="AW1165" s="12" t="s">
        <v>41</v>
      </c>
      <c r="AX1165" s="12" t="s">
        <v>78</v>
      </c>
      <c r="AY1165" s="226" t="s">
        <v>168</v>
      </c>
    </row>
    <row r="1166" spans="2:65" s="1" customFormat="1" ht="31.5" customHeight="1">
      <c r="B1166" s="39"/>
      <c r="C1166" s="230" t="s">
        <v>2023</v>
      </c>
      <c r="D1166" s="230" t="s">
        <v>234</v>
      </c>
      <c r="E1166" s="231" t="s">
        <v>2024</v>
      </c>
      <c r="F1166" s="232" t="s">
        <v>2025</v>
      </c>
      <c r="G1166" s="233" t="s">
        <v>173</v>
      </c>
      <c r="H1166" s="234">
        <v>470.06400000000002</v>
      </c>
      <c r="I1166" s="235"/>
      <c r="J1166" s="236">
        <f>ROUND(I1166*H1166,2)</f>
        <v>0</v>
      </c>
      <c r="K1166" s="232" t="s">
        <v>174</v>
      </c>
      <c r="L1166" s="237"/>
      <c r="M1166" s="238" t="s">
        <v>22</v>
      </c>
      <c r="N1166" s="239" t="s">
        <v>49</v>
      </c>
      <c r="O1166" s="40"/>
      <c r="P1166" s="200">
        <f>O1166*H1166</f>
        <v>0</v>
      </c>
      <c r="Q1166" s="200">
        <v>1.3999999999999999E-4</v>
      </c>
      <c r="R1166" s="200">
        <f>Q1166*H1166</f>
        <v>6.580896E-2</v>
      </c>
      <c r="S1166" s="200">
        <v>0</v>
      </c>
      <c r="T1166" s="201">
        <f>S1166*H1166</f>
        <v>0</v>
      </c>
      <c r="AR1166" s="22" t="s">
        <v>338</v>
      </c>
      <c r="AT1166" s="22" t="s">
        <v>234</v>
      </c>
      <c r="AU1166" s="22" t="s">
        <v>87</v>
      </c>
      <c r="AY1166" s="22" t="s">
        <v>168</v>
      </c>
      <c r="BE1166" s="202">
        <f>IF(N1166="základní",J1166,0)</f>
        <v>0</v>
      </c>
      <c r="BF1166" s="202">
        <f>IF(N1166="snížená",J1166,0)</f>
        <v>0</v>
      </c>
      <c r="BG1166" s="202">
        <f>IF(N1166="zákl. přenesená",J1166,0)</f>
        <v>0</v>
      </c>
      <c r="BH1166" s="202">
        <f>IF(N1166="sníž. přenesená",J1166,0)</f>
        <v>0</v>
      </c>
      <c r="BI1166" s="202">
        <f>IF(N1166="nulová",J1166,0)</f>
        <v>0</v>
      </c>
      <c r="BJ1166" s="22" t="s">
        <v>24</v>
      </c>
      <c r="BK1166" s="202">
        <f>ROUND(I1166*H1166,2)</f>
        <v>0</v>
      </c>
      <c r="BL1166" s="22" t="s">
        <v>249</v>
      </c>
      <c r="BM1166" s="22" t="s">
        <v>2026</v>
      </c>
    </row>
    <row r="1167" spans="2:65" s="12" customFormat="1" ht="13.5">
      <c r="B1167" s="215"/>
      <c r="C1167" s="216"/>
      <c r="D1167" s="217" t="s">
        <v>177</v>
      </c>
      <c r="E1167" s="216"/>
      <c r="F1167" s="219" t="s">
        <v>1957</v>
      </c>
      <c r="G1167" s="216"/>
      <c r="H1167" s="220">
        <v>470.06400000000002</v>
      </c>
      <c r="I1167" s="221"/>
      <c r="J1167" s="216"/>
      <c r="K1167" s="216"/>
      <c r="L1167" s="222"/>
      <c r="M1167" s="223"/>
      <c r="N1167" s="224"/>
      <c r="O1167" s="224"/>
      <c r="P1167" s="224"/>
      <c r="Q1167" s="224"/>
      <c r="R1167" s="224"/>
      <c r="S1167" s="224"/>
      <c r="T1167" s="225"/>
      <c r="AT1167" s="226" t="s">
        <v>177</v>
      </c>
      <c r="AU1167" s="226" t="s">
        <v>87</v>
      </c>
      <c r="AV1167" s="12" t="s">
        <v>87</v>
      </c>
      <c r="AW1167" s="12" t="s">
        <v>6</v>
      </c>
      <c r="AX1167" s="12" t="s">
        <v>24</v>
      </c>
      <c r="AY1167" s="226" t="s">
        <v>168</v>
      </c>
    </row>
    <row r="1168" spans="2:65" s="1" customFormat="1" ht="31.5" customHeight="1">
      <c r="B1168" s="39"/>
      <c r="C1168" s="191" t="s">
        <v>2027</v>
      </c>
      <c r="D1168" s="191" t="s">
        <v>170</v>
      </c>
      <c r="E1168" s="192" t="s">
        <v>2028</v>
      </c>
      <c r="F1168" s="193" t="s">
        <v>2029</v>
      </c>
      <c r="G1168" s="194" t="s">
        <v>218</v>
      </c>
      <c r="H1168" s="195">
        <v>11.151</v>
      </c>
      <c r="I1168" s="196"/>
      <c r="J1168" s="197">
        <f>ROUND(I1168*H1168,2)</f>
        <v>0</v>
      </c>
      <c r="K1168" s="193" t="s">
        <v>174</v>
      </c>
      <c r="L1168" s="59"/>
      <c r="M1168" s="198" t="s">
        <v>22</v>
      </c>
      <c r="N1168" s="199" t="s">
        <v>49</v>
      </c>
      <c r="O1168" s="40"/>
      <c r="P1168" s="200">
        <f>O1168*H1168</f>
        <v>0</v>
      </c>
      <c r="Q1168" s="200">
        <v>0</v>
      </c>
      <c r="R1168" s="200">
        <f>Q1168*H1168</f>
        <v>0</v>
      </c>
      <c r="S1168" s="200">
        <v>0</v>
      </c>
      <c r="T1168" s="201">
        <f>S1168*H1168</f>
        <v>0</v>
      </c>
      <c r="AR1168" s="22" t="s">
        <v>249</v>
      </c>
      <c r="AT1168" s="22" t="s">
        <v>170</v>
      </c>
      <c r="AU1168" s="22" t="s">
        <v>87</v>
      </c>
      <c r="AY1168" s="22" t="s">
        <v>168</v>
      </c>
      <c r="BE1168" s="202">
        <f>IF(N1168="základní",J1168,0)</f>
        <v>0</v>
      </c>
      <c r="BF1168" s="202">
        <f>IF(N1168="snížená",J1168,0)</f>
        <v>0</v>
      </c>
      <c r="BG1168" s="202">
        <f>IF(N1168="zákl. přenesená",J1168,0)</f>
        <v>0</v>
      </c>
      <c r="BH1168" s="202">
        <f>IF(N1168="sníž. přenesená",J1168,0)</f>
        <v>0</v>
      </c>
      <c r="BI1168" s="202">
        <f>IF(N1168="nulová",J1168,0)</f>
        <v>0</v>
      </c>
      <c r="BJ1168" s="22" t="s">
        <v>24</v>
      </c>
      <c r="BK1168" s="202">
        <f>ROUND(I1168*H1168,2)</f>
        <v>0</v>
      </c>
      <c r="BL1168" s="22" t="s">
        <v>249</v>
      </c>
      <c r="BM1168" s="22" t="s">
        <v>2030</v>
      </c>
    </row>
    <row r="1169" spans="2:65" s="10" customFormat="1" ht="29.85" customHeight="1">
      <c r="B1169" s="174"/>
      <c r="C1169" s="175"/>
      <c r="D1169" s="188" t="s">
        <v>77</v>
      </c>
      <c r="E1169" s="189" t="s">
        <v>2031</v>
      </c>
      <c r="F1169" s="189" t="s">
        <v>2032</v>
      </c>
      <c r="G1169" s="175"/>
      <c r="H1169" s="175"/>
      <c r="I1169" s="178"/>
      <c r="J1169" s="190">
        <f>BK1169</f>
        <v>0</v>
      </c>
      <c r="K1169" s="175"/>
      <c r="L1169" s="180"/>
      <c r="M1169" s="181"/>
      <c r="N1169" s="182"/>
      <c r="O1169" s="182"/>
      <c r="P1169" s="183">
        <f>SUM(P1170:P1177)</f>
        <v>0</v>
      </c>
      <c r="Q1169" s="182"/>
      <c r="R1169" s="183">
        <f>SUM(R1170:R1177)</f>
        <v>5.7110000000000001E-2</v>
      </c>
      <c r="S1169" s="182"/>
      <c r="T1169" s="184">
        <f>SUM(T1170:T1177)</f>
        <v>0</v>
      </c>
      <c r="AR1169" s="185" t="s">
        <v>87</v>
      </c>
      <c r="AT1169" s="186" t="s">
        <v>77</v>
      </c>
      <c r="AU1169" s="186" t="s">
        <v>24</v>
      </c>
      <c r="AY1169" s="185" t="s">
        <v>168</v>
      </c>
      <c r="BK1169" s="187">
        <f>SUM(BK1170:BK1177)</f>
        <v>0</v>
      </c>
    </row>
    <row r="1170" spans="2:65" s="1" customFormat="1" ht="22.5" customHeight="1">
      <c r="B1170" s="39"/>
      <c r="C1170" s="191" t="s">
        <v>2033</v>
      </c>
      <c r="D1170" s="191" t="s">
        <v>170</v>
      </c>
      <c r="E1170" s="192" t="s">
        <v>2034</v>
      </c>
      <c r="F1170" s="193" t="s">
        <v>2035</v>
      </c>
      <c r="G1170" s="194" t="s">
        <v>276</v>
      </c>
      <c r="H1170" s="195">
        <v>11</v>
      </c>
      <c r="I1170" s="196"/>
      <c r="J1170" s="197">
        <f t="shared" ref="J1170:J1177" si="50">ROUND(I1170*H1170,2)</f>
        <v>0</v>
      </c>
      <c r="K1170" s="193" t="s">
        <v>174</v>
      </c>
      <c r="L1170" s="59"/>
      <c r="M1170" s="198" t="s">
        <v>22</v>
      </c>
      <c r="N1170" s="199" t="s">
        <v>49</v>
      </c>
      <c r="O1170" s="40"/>
      <c r="P1170" s="200">
        <f t="shared" ref="P1170:P1177" si="51">O1170*H1170</f>
        <v>0</v>
      </c>
      <c r="Q1170" s="200">
        <v>1.8400000000000001E-3</v>
      </c>
      <c r="R1170" s="200">
        <f t="shared" ref="R1170:R1177" si="52">Q1170*H1170</f>
        <v>2.0240000000000001E-2</v>
      </c>
      <c r="S1170" s="200">
        <v>0</v>
      </c>
      <c r="T1170" s="201">
        <f t="shared" ref="T1170:T1177" si="53">S1170*H1170</f>
        <v>0</v>
      </c>
      <c r="AR1170" s="22" t="s">
        <v>249</v>
      </c>
      <c r="AT1170" s="22" t="s">
        <v>170</v>
      </c>
      <c r="AU1170" s="22" t="s">
        <v>87</v>
      </c>
      <c r="AY1170" s="22" t="s">
        <v>168</v>
      </c>
      <c r="BE1170" s="202">
        <f t="shared" ref="BE1170:BE1177" si="54">IF(N1170="základní",J1170,0)</f>
        <v>0</v>
      </c>
      <c r="BF1170" s="202">
        <f t="shared" ref="BF1170:BF1177" si="55">IF(N1170="snížená",J1170,0)</f>
        <v>0</v>
      </c>
      <c r="BG1170" s="202">
        <f t="shared" ref="BG1170:BG1177" si="56">IF(N1170="zákl. přenesená",J1170,0)</f>
        <v>0</v>
      </c>
      <c r="BH1170" s="202">
        <f t="shared" ref="BH1170:BH1177" si="57">IF(N1170="sníž. přenesená",J1170,0)</f>
        <v>0</v>
      </c>
      <c r="BI1170" s="202">
        <f t="shared" ref="BI1170:BI1177" si="58">IF(N1170="nulová",J1170,0)</f>
        <v>0</v>
      </c>
      <c r="BJ1170" s="22" t="s">
        <v>24</v>
      </c>
      <c r="BK1170" s="202">
        <f t="shared" ref="BK1170:BK1177" si="59">ROUND(I1170*H1170,2)</f>
        <v>0</v>
      </c>
      <c r="BL1170" s="22" t="s">
        <v>249</v>
      </c>
      <c r="BM1170" s="22" t="s">
        <v>2036</v>
      </c>
    </row>
    <row r="1171" spans="2:65" s="1" customFormat="1" ht="22.5" customHeight="1">
      <c r="B1171" s="39"/>
      <c r="C1171" s="191" t="s">
        <v>2037</v>
      </c>
      <c r="D1171" s="191" t="s">
        <v>170</v>
      </c>
      <c r="E1171" s="192" t="s">
        <v>2038</v>
      </c>
      <c r="F1171" s="193" t="s">
        <v>2039</v>
      </c>
      <c r="G1171" s="194" t="s">
        <v>433</v>
      </c>
      <c r="H1171" s="195">
        <v>6</v>
      </c>
      <c r="I1171" s="196"/>
      <c r="J1171" s="197">
        <f t="shared" si="50"/>
        <v>0</v>
      </c>
      <c r="K1171" s="193" t="s">
        <v>174</v>
      </c>
      <c r="L1171" s="59"/>
      <c r="M1171" s="198" t="s">
        <v>22</v>
      </c>
      <c r="N1171" s="199" t="s">
        <v>49</v>
      </c>
      <c r="O1171" s="40"/>
      <c r="P1171" s="200">
        <f t="shared" si="51"/>
        <v>0</v>
      </c>
      <c r="Q1171" s="200">
        <v>3.5E-4</v>
      </c>
      <c r="R1171" s="200">
        <f t="shared" si="52"/>
        <v>2.0999999999999999E-3</v>
      </c>
      <c r="S1171" s="200">
        <v>0</v>
      </c>
      <c r="T1171" s="201">
        <f t="shared" si="53"/>
        <v>0</v>
      </c>
      <c r="AR1171" s="22" t="s">
        <v>249</v>
      </c>
      <c r="AT1171" s="22" t="s">
        <v>170</v>
      </c>
      <c r="AU1171" s="22" t="s">
        <v>87</v>
      </c>
      <c r="AY1171" s="22" t="s">
        <v>168</v>
      </c>
      <c r="BE1171" s="202">
        <f t="shared" si="54"/>
        <v>0</v>
      </c>
      <c r="BF1171" s="202">
        <f t="shared" si="55"/>
        <v>0</v>
      </c>
      <c r="BG1171" s="202">
        <f t="shared" si="56"/>
        <v>0</v>
      </c>
      <c r="BH1171" s="202">
        <f t="shared" si="57"/>
        <v>0</v>
      </c>
      <c r="BI1171" s="202">
        <f t="shared" si="58"/>
        <v>0</v>
      </c>
      <c r="BJ1171" s="22" t="s">
        <v>24</v>
      </c>
      <c r="BK1171" s="202">
        <f t="shared" si="59"/>
        <v>0</v>
      </c>
      <c r="BL1171" s="22" t="s">
        <v>249</v>
      </c>
      <c r="BM1171" s="22" t="s">
        <v>2040</v>
      </c>
    </row>
    <row r="1172" spans="2:65" s="1" customFormat="1" ht="22.5" customHeight="1">
      <c r="B1172" s="39"/>
      <c r="C1172" s="191" t="s">
        <v>2041</v>
      </c>
      <c r="D1172" s="191" t="s">
        <v>170</v>
      </c>
      <c r="E1172" s="192" t="s">
        <v>2042</v>
      </c>
      <c r="F1172" s="193" t="s">
        <v>2043</v>
      </c>
      <c r="G1172" s="194" t="s">
        <v>433</v>
      </c>
      <c r="H1172" s="195">
        <v>10.5</v>
      </c>
      <c r="I1172" s="196"/>
      <c r="J1172" s="197">
        <f t="shared" si="50"/>
        <v>0</v>
      </c>
      <c r="K1172" s="193" t="s">
        <v>174</v>
      </c>
      <c r="L1172" s="59"/>
      <c r="M1172" s="198" t="s">
        <v>22</v>
      </c>
      <c r="N1172" s="199" t="s">
        <v>49</v>
      </c>
      <c r="O1172" s="40"/>
      <c r="P1172" s="200">
        <f t="shared" si="51"/>
        <v>0</v>
      </c>
      <c r="Q1172" s="200">
        <v>1.14E-3</v>
      </c>
      <c r="R1172" s="200">
        <f t="shared" si="52"/>
        <v>1.197E-2</v>
      </c>
      <c r="S1172" s="200">
        <v>0</v>
      </c>
      <c r="T1172" s="201">
        <f t="shared" si="53"/>
        <v>0</v>
      </c>
      <c r="AR1172" s="22" t="s">
        <v>249</v>
      </c>
      <c r="AT1172" s="22" t="s">
        <v>170</v>
      </c>
      <c r="AU1172" s="22" t="s">
        <v>87</v>
      </c>
      <c r="AY1172" s="22" t="s">
        <v>168</v>
      </c>
      <c r="BE1172" s="202">
        <f t="shared" si="54"/>
        <v>0</v>
      </c>
      <c r="BF1172" s="202">
        <f t="shared" si="55"/>
        <v>0</v>
      </c>
      <c r="BG1172" s="202">
        <f t="shared" si="56"/>
        <v>0</v>
      </c>
      <c r="BH1172" s="202">
        <f t="shared" si="57"/>
        <v>0</v>
      </c>
      <c r="BI1172" s="202">
        <f t="shared" si="58"/>
        <v>0</v>
      </c>
      <c r="BJ1172" s="22" t="s">
        <v>24</v>
      </c>
      <c r="BK1172" s="202">
        <f t="shared" si="59"/>
        <v>0</v>
      </c>
      <c r="BL1172" s="22" t="s">
        <v>249</v>
      </c>
      <c r="BM1172" s="22" t="s">
        <v>2044</v>
      </c>
    </row>
    <row r="1173" spans="2:65" s="1" customFormat="1" ht="22.5" customHeight="1">
      <c r="B1173" s="39"/>
      <c r="C1173" s="191" t="s">
        <v>2045</v>
      </c>
      <c r="D1173" s="191" t="s">
        <v>170</v>
      </c>
      <c r="E1173" s="192" t="s">
        <v>2046</v>
      </c>
      <c r="F1173" s="193" t="s">
        <v>2047</v>
      </c>
      <c r="G1173" s="194" t="s">
        <v>433</v>
      </c>
      <c r="H1173" s="195">
        <v>20</v>
      </c>
      <c r="I1173" s="196"/>
      <c r="J1173" s="197">
        <f t="shared" si="50"/>
        <v>0</v>
      </c>
      <c r="K1173" s="193" t="s">
        <v>22</v>
      </c>
      <c r="L1173" s="59"/>
      <c r="M1173" s="198" t="s">
        <v>22</v>
      </c>
      <c r="N1173" s="199" t="s">
        <v>49</v>
      </c>
      <c r="O1173" s="40"/>
      <c r="P1173" s="200">
        <f t="shared" si="51"/>
        <v>0</v>
      </c>
      <c r="Q1173" s="200">
        <v>1.14E-3</v>
      </c>
      <c r="R1173" s="200">
        <f t="shared" si="52"/>
        <v>2.2800000000000001E-2</v>
      </c>
      <c r="S1173" s="200">
        <v>0</v>
      </c>
      <c r="T1173" s="201">
        <f t="shared" si="53"/>
        <v>0</v>
      </c>
      <c r="AR1173" s="22" t="s">
        <v>249</v>
      </c>
      <c r="AT1173" s="22" t="s">
        <v>170</v>
      </c>
      <c r="AU1173" s="22" t="s">
        <v>87</v>
      </c>
      <c r="AY1173" s="22" t="s">
        <v>168</v>
      </c>
      <c r="BE1173" s="202">
        <f t="shared" si="54"/>
        <v>0</v>
      </c>
      <c r="BF1173" s="202">
        <f t="shared" si="55"/>
        <v>0</v>
      </c>
      <c r="BG1173" s="202">
        <f t="shared" si="56"/>
        <v>0</v>
      </c>
      <c r="BH1173" s="202">
        <f t="shared" si="57"/>
        <v>0</v>
      </c>
      <c r="BI1173" s="202">
        <f t="shared" si="58"/>
        <v>0</v>
      </c>
      <c r="BJ1173" s="22" t="s">
        <v>24</v>
      </c>
      <c r="BK1173" s="202">
        <f t="shared" si="59"/>
        <v>0</v>
      </c>
      <c r="BL1173" s="22" t="s">
        <v>249</v>
      </c>
      <c r="BM1173" s="22" t="s">
        <v>2048</v>
      </c>
    </row>
    <row r="1174" spans="2:65" s="1" customFormat="1" ht="22.5" customHeight="1">
      <c r="B1174" s="39"/>
      <c r="C1174" s="191" t="s">
        <v>2049</v>
      </c>
      <c r="D1174" s="191" t="s">
        <v>170</v>
      </c>
      <c r="E1174" s="192" t="s">
        <v>2050</v>
      </c>
      <c r="F1174" s="193" t="s">
        <v>2051</v>
      </c>
      <c r="G1174" s="194" t="s">
        <v>276</v>
      </c>
      <c r="H1174" s="195">
        <v>3</v>
      </c>
      <c r="I1174" s="196"/>
      <c r="J1174" s="197">
        <f t="shared" si="50"/>
        <v>0</v>
      </c>
      <c r="K1174" s="193" t="s">
        <v>174</v>
      </c>
      <c r="L1174" s="59"/>
      <c r="M1174" s="198" t="s">
        <v>22</v>
      </c>
      <c r="N1174" s="199" t="s">
        <v>49</v>
      </c>
      <c r="O1174" s="40"/>
      <c r="P1174" s="200">
        <f t="shared" si="51"/>
        <v>0</v>
      </c>
      <c r="Q1174" s="200">
        <v>0</v>
      </c>
      <c r="R1174" s="200">
        <f t="shared" si="52"/>
        <v>0</v>
      </c>
      <c r="S1174" s="200">
        <v>0</v>
      </c>
      <c r="T1174" s="201">
        <f t="shared" si="53"/>
        <v>0</v>
      </c>
      <c r="AR1174" s="22" t="s">
        <v>249</v>
      </c>
      <c r="AT1174" s="22" t="s">
        <v>170</v>
      </c>
      <c r="AU1174" s="22" t="s">
        <v>87</v>
      </c>
      <c r="AY1174" s="22" t="s">
        <v>168</v>
      </c>
      <c r="BE1174" s="202">
        <f t="shared" si="54"/>
        <v>0</v>
      </c>
      <c r="BF1174" s="202">
        <f t="shared" si="55"/>
        <v>0</v>
      </c>
      <c r="BG1174" s="202">
        <f t="shared" si="56"/>
        <v>0</v>
      </c>
      <c r="BH1174" s="202">
        <f t="shared" si="57"/>
        <v>0</v>
      </c>
      <c r="BI1174" s="202">
        <f t="shared" si="58"/>
        <v>0</v>
      </c>
      <c r="BJ1174" s="22" t="s">
        <v>24</v>
      </c>
      <c r="BK1174" s="202">
        <f t="shared" si="59"/>
        <v>0</v>
      </c>
      <c r="BL1174" s="22" t="s">
        <v>249</v>
      </c>
      <c r="BM1174" s="22" t="s">
        <v>2052</v>
      </c>
    </row>
    <row r="1175" spans="2:65" s="1" customFormat="1" ht="22.5" customHeight="1">
      <c r="B1175" s="39"/>
      <c r="C1175" s="191" t="s">
        <v>2053</v>
      </c>
      <c r="D1175" s="191" t="s">
        <v>170</v>
      </c>
      <c r="E1175" s="192" t="s">
        <v>2054</v>
      </c>
      <c r="F1175" s="193" t="s">
        <v>2055</v>
      </c>
      <c r="G1175" s="194" t="s">
        <v>276</v>
      </c>
      <c r="H1175" s="195">
        <v>6</v>
      </c>
      <c r="I1175" s="196"/>
      <c r="J1175" s="197">
        <f t="shared" si="50"/>
        <v>0</v>
      </c>
      <c r="K1175" s="193" t="s">
        <v>174</v>
      </c>
      <c r="L1175" s="59"/>
      <c r="M1175" s="198" t="s">
        <v>22</v>
      </c>
      <c r="N1175" s="199" t="s">
        <v>49</v>
      </c>
      <c r="O1175" s="40"/>
      <c r="P1175" s="200">
        <f t="shared" si="51"/>
        <v>0</v>
      </c>
      <c r="Q1175" s="200">
        <v>0</v>
      </c>
      <c r="R1175" s="200">
        <f t="shared" si="52"/>
        <v>0</v>
      </c>
      <c r="S1175" s="200">
        <v>0</v>
      </c>
      <c r="T1175" s="201">
        <f t="shared" si="53"/>
        <v>0</v>
      </c>
      <c r="AR1175" s="22" t="s">
        <v>249</v>
      </c>
      <c r="AT1175" s="22" t="s">
        <v>170</v>
      </c>
      <c r="AU1175" s="22" t="s">
        <v>87</v>
      </c>
      <c r="AY1175" s="22" t="s">
        <v>168</v>
      </c>
      <c r="BE1175" s="202">
        <f t="shared" si="54"/>
        <v>0</v>
      </c>
      <c r="BF1175" s="202">
        <f t="shared" si="55"/>
        <v>0</v>
      </c>
      <c r="BG1175" s="202">
        <f t="shared" si="56"/>
        <v>0</v>
      </c>
      <c r="BH1175" s="202">
        <f t="shared" si="57"/>
        <v>0</v>
      </c>
      <c r="BI1175" s="202">
        <f t="shared" si="58"/>
        <v>0</v>
      </c>
      <c r="BJ1175" s="22" t="s">
        <v>24</v>
      </c>
      <c r="BK1175" s="202">
        <f t="shared" si="59"/>
        <v>0</v>
      </c>
      <c r="BL1175" s="22" t="s">
        <v>249</v>
      </c>
      <c r="BM1175" s="22" t="s">
        <v>2056</v>
      </c>
    </row>
    <row r="1176" spans="2:65" s="1" customFormat="1" ht="22.5" customHeight="1">
      <c r="B1176" s="39"/>
      <c r="C1176" s="191" t="s">
        <v>2057</v>
      </c>
      <c r="D1176" s="191" t="s">
        <v>170</v>
      </c>
      <c r="E1176" s="192" t="s">
        <v>2058</v>
      </c>
      <c r="F1176" s="193" t="s">
        <v>2059</v>
      </c>
      <c r="G1176" s="194" t="s">
        <v>433</v>
      </c>
      <c r="H1176" s="195">
        <v>36.5</v>
      </c>
      <c r="I1176" s="196"/>
      <c r="J1176" s="197">
        <f t="shared" si="50"/>
        <v>0</v>
      </c>
      <c r="K1176" s="193" t="s">
        <v>174</v>
      </c>
      <c r="L1176" s="59"/>
      <c r="M1176" s="198" t="s">
        <v>22</v>
      </c>
      <c r="N1176" s="199" t="s">
        <v>49</v>
      </c>
      <c r="O1176" s="40"/>
      <c r="P1176" s="200">
        <f t="shared" si="51"/>
        <v>0</v>
      </c>
      <c r="Q1176" s="200">
        <v>0</v>
      </c>
      <c r="R1176" s="200">
        <f t="shared" si="52"/>
        <v>0</v>
      </c>
      <c r="S1176" s="200">
        <v>0</v>
      </c>
      <c r="T1176" s="201">
        <f t="shared" si="53"/>
        <v>0</v>
      </c>
      <c r="AR1176" s="22" t="s">
        <v>249</v>
      </c>
      <c r="AT1176" s="22" t="s">
        <v>170</v>
      </c>
      <c r="AU1176" s="22" t="s">
        <v>87</v>
      </c>
      <c r="AY1176" s="22" t="s">
        <v>168</v>
      </c>
      <c r="BE1176" s="202">
        <f t="shared" si="54"/>
        <v>0</v>
      </c>
      <c r="BF1176" s="202">
        <f t="shared" si="55"/>
        <v>0</v>
      </c>
      <c r="BG1176" s="202">
        <f t="shared" si="56"/>
        <v>0</v>
      </c>
      <c r="BH1176" s="202">
        <f t="shared" si="57"/>
        <v>0</v>
      </c>
      <c r="BI1176" s="202">
        <f t="shared" si="58"/>
        <v>0</v>
      </c>
      <c r="BJ1176" s="22" t="s">
        <v>24</v>
      </c>
      <c r="BK1176" s="202">
        <f t="shared" si="59"/>
        <v>0</v>
      </c>
      <c r="BL1176" s="22" t="s">
        <v>249</v>
      </c>
      <c r="BM1176" s="22" t="s">
        <v>2060</v>
      </c>
    </row>
    <row r="1177" spans="2:65" s="1" customFormat="1" ht="31.5" customHeight="1">
      <c r="B1177" s="39"/>
      <c r="C1177" s="191" t="s">
        <v>2061</v>
      </c>
      <c r="D1177" s="191" t="s">
        <v>170</v>
      </c>
      <c r="E1177" s="192" t="s">
        <v>2062</v>
      </c>
      <c r="F1177" s="193" t="s">
        <v>2063</v>
      </c>
      <c r="G1177" s="194" t="s">
        <v>218</v>
      </c>
      <c r="H1177" s="195">
        <v>5.7000000000000002E-2</v>
      </c>
      <c r="I1177" s="196"/>
      <c r="J1177" s="197">
        <f t="shared" si="50"/>
        <v>0</v>
      </c>
      <c r="K1177" s="193" t="s">
        <v>174</v>
      </c>
      <c r="L1177" s="59"/>
      <c r="M1177" s="198" t="s">
        <v>22</v>
      </c>
      <c r="N1177" s="199" t="s">
        <v>49</v>
      </c>
      <c r="O1177" s="40"/>
      <c r="P1177" s="200">
        <f t="shared" si="51"/>
        <v>0</v>
      </c>
      <c r="Q1177" s="200">
        <v>0</v>
      </c>
      <c r="R1177" s="200">
        <f t="shared" si="52"/>
        <v>0</v>
      </c>
      <c r="S1177" s="200">
        <v>0</v>
      </c>
      <c r="T1177" s="201">
        <f t="shared" si="53"/>
        <v>0</v>
      </c>
      <c r="AR1177" s="22" t="s">
        <v>249</v>
      </c>
      <c r="AT1177" s="22" t="s">
        <v>170</v>
      </c>
      <c r="AU1177" s="22" t="s">
        <v>87</v>
      </c>
      <c r="AY1177" s="22" t="s">
        <v>168</v>
      </c>
      <c r="BE1177" s="202">
        <f t="shared" si="54"/>
        <v>0</v>
      </c>
      <c r="BF1177" s="202">
        <f t="shared" si="55"/>
        <v>0</v>
      </c>
      <c r="BG1177" s="202">
        <f t="shared" si="56"/>
        <v>0</v>
      </c>
      <c r="BH1177" s="202">
        <f t="shared" si="57"/>
        <v>0</v>
      </c>
      <c r="BI1177" s="202">
        <f t="shared" si="58"/>
        <v>0</v>
      </c>
      <c r="BJ1177" s="22" t="s">
        <v>24</v>
      </c>
      <c r="BK1177" s="202">
        <f t="shared" si="59"/>
        <v>0</v>
      </c>
      <c r="BL1177" s="22" t="s">
        <v>249</v>
      </c>
      <c r="BM1177" s="22" t="s">
        <v>2064</v>
      </c>
    </row>
    <row r="1178" spans="2:65" s="10" customFormat="1" ht="29.85" customHeight="1">
      <c r="B1178" s="174"/>
      <c r="C1178" s="175"/>
      <c r="D1178" s="188" t="s">
        <v>77</v>
      </c>
      <c r="E1178" s="189" t="s">
        <v>2065</v>
      </c>
      <c r="F1178" s="189" t="s">
        <v>2066</v>
      </c>
      <c r="G1178" s="175"/>
      <c r="H1178" s="175"/>
      <c r="I1178" s="178"/>
      <c r="J1178" s="190">
        <f>BK1178</f>
        <v>0</v>
      </c>
      <c r="K1178" s="175"/>
      <c r="L1178" s="180"/>
      <c r="M1178" s="181"/>
      <c r="N1178" s="182"/>
      <c r="O1178" s="182"/>
      <c r="P1178" s="183">
        <f>SUM(P1179:P1191)</f>
        <v>0</v>
      </c>
      <c r="Q1178" s="182"/>
      <c r="R1178" s="183">
        <f>SUM(R1179:R1191)</f>
        <v>1.2298499999999999</v>
      </c>
      <c r="S1178" s="182"/>
      <c r="T1178" s="184">
        <f>SUM(T1179:T1191)</f>
        <v>0</v>
      </c>
      <c r="AR1178" s="185" t="s">
        <v>87</v>
      </c>
      <c r="AT1178" s="186" t="s">
        <v>77</v>
      </c>
      <c r="AU1178" s="186" t="s">
        <v>24</v>
      </c>
      <c r="AY1178" s="185" t="s">
        <v>168</v>
      </c>
      <c r="BK1178" s="187">
        <f>SUM(BK1179:BK1191)</f>
        <v>0</v>
      </c>
    </row>
    <row r="1179" spans="2:65" s="1" customFormat="1" ht="22.5" customHeight="1">
      <c r="B1179" s="39"/>
      <c r="C1179" s="191" t="s">
        <v>2067</v>
      </c>
      <c r="D1179" s="191" t="s">
        <v>170</v>
      </c>
      <c r="E1179" s="192" t="s">
        <v>2068</v>
      </c>
      <c r="F1179" s="193" t="s">
        <v>2069</v>
      </c>
      <c r="G1179" s="194" t="s">
        <v>433</v>
      </c>
      <c r="H1179" s="195">
        <v>15</v>
      </c>
      <c r="I1179" s="196"/>
      <c r="J1179" s="197">
        <f t="shared" ref="J1179:J1191" si="60">ROUND(I1179*H1179,2)</f>
        <v>0</v>
      </c>
      <c r="K1179" s="193" t="s">
        <v>174</v>
      </c>
      <c r="L1179" s="59"/>
      <c r="M1179" s="198" t="s">
        <v>22</v>
      </c>
      <c r="N1179" s="199" t="s">
        <v>49</v>
      </c>
      <c r="O1179" s="40"/>
      <c r="P1179" s="200">
        <f t="shared" ref="P1179:P1191" si="61">O1179*H1179</f>
        <v>0</v>
      </c>
      <c r="Q1179" s="200">
        <v>3.0899999999999999E-3</v>
      </c>
      <c r="R1179" s="200">
        <f t="shared" ref="R1179:R1191" si="62">Q1179*H1179</f>
        <v>4.6349999999999995E-2</v>
      </c>
      <c r="S1179" s="200">
        <v>0</v>
      </c>
      <c r="T1179" s="201">
        <f t="shared" ref="T1179:T1191" si="63">S1179*H1179</f>
        <v>0</v>
      </c>
      <c r="AR1179" s="22" t="s">
        <v>249</v>
      </c>
      <c r="AT1179" s="22" t="s">
        <v>170</v>
      </c>
      <c r="AU1179" s="22" t="s">
        <v>87</v>
      </c>
      <c r="AY1179" s="22" t="s">
        <v>168</v>
      </c>
      <c r="BE1179" s="202">
        <f t="shared" ref="BE1179:BE1191" si="64">IF(N1179="základní",J1179,0)</f>
        <v>0</v>
      </c>
      <c r="BF1179" s="202">
        <f t="shared" ref="BF1179:BF1191" si="65">IF(N1179="snížená",J1179,0)</f>
        <v>0</v>
      </c>
      <c r="BG1179" s="202">
        <f t="shared" ref="BG1179:BG1191" si="66">IF(N1179="zákl. přenesená",J1179,0)</f>
        <v>0</v>
      </c>
      <c r="BH1179" s="202">
        <f t="shared" ref="BH1179:BH1191" si="67">IF(N1179="sníž. přenesená",J1179,0)</f>
        <v>0</v>
      </c>
      <c r="BI1179" s="202">
        <f t="shared" ref="BI1179:BI1191" si="68">IF(N1179="nulová",J1179,0)</f>
        <v>0</v>
      </c>
      <c r="BJ1179" s="22" t="s">
        <v>24</v>
      </c>
      <c r="BK1179" s="202">
        <f t="shared" ref="BK1179:BK1191" si="69">ROUND(I1179*H1179,2)</f>
        <v>0</v>
      </c>
      <c r="BL1179" s="22" t="s">
        <v>249</v>
      </c>
      <c r="BM1179" s="22" t="s">
        <v>2070</v>
      </c>
    </row>
    <row r="1180" spans="2:65" s="1" customFormat="1" ht="22.5" customHeight="1">
      <c r="B1180" s="39"/>
      <c r="C1180" s="191" t="s">
        <v>2071</v>
      </c>
      <c r="D1180" s="191" t="s">
        <v>170</v>
      </c>
      <c r="E1180" s="192" t="s">
        <v>2072</v>
      </c>
      <c r="F1180" s="193" t="s">
        <v>2073</v>
      </c>
      <c r="G1180" s="194" t="s">
        <v>433</v>
      </c>
      <c r="H1180" s="195">
        <v>120</v>
      </c>
      <c r="I1180" s="196"/>
      <c r="J1180" s="197">
        <f t="shared" si="60"/>
        <v>0</v>
      </c>
      <c r="K1180" s="193" t="s">
        <v>174</v>
      </c>
      <c r="L1180" s="59"/>
      <c r="M1180" s="198" t="s">
        <v>22</v>
      </c>
      <c r="N1180" s="199" t="s">
        <v>49</v>
      </c>
      <c r="O1180" s="40"/>
      <c r="P1180" s="200">
        <f t="shared" si="61"/>
        <v>0</v>
      </c>
      <c r="Q1180" s="200">
        <v>6.4000000000000003E-3</v>
      </c>
      <c r="R1180" s="200">
        <f t="shared" si="62"/>
        <v>0.76800000000000002</v>
      </c>
      <c r="S1180" s="200">
        <v>0</v>
      </c>
      <c r="T1180" s="201">
        <f t="shared" si="63"/>
        <v>0</v>
      </c>
      <c r="AR1180" s="22" t="s">
        <v>249</v>
      </c>
      <c r="AT1180" s="22" t="s">
        <v>170</v>
      </c>
      <c r="AU1180" s="22" t="s">
        <v>87</v>
      </c>
      <c r="AY1180" s="22" t="s">
        <v>168</v>
      </c>
      <c r="BE1180" s="202">
        <f t="shared" si="64"/>
        <v>0</v>
      </c>
      <c r="BF1180" s="202">
        <f t="shared" si="65"/>
        <v>0</v>
      </c>
      <c r="BG1180" s="202">
        <f t="shared" si="66"/>
        <v>0</v>
      </c>
      <c r="BH1180" s="202">
        <f t="shared" si="67"/>
        <v>0</v>
      </c>
      <c r="BI1180" s="202">
        <f t="shared" si="68"/>
        <v>0</v>
      </c>
      <c r="BJ1180" s="22" t="s">
        <v>24</v>
      </c>
      <c r="BK1180" s="202">
        <f t="shared" si="69"/>
        <v>0</v>
      </c>
      <c r="BL1180" s="22" t="s">
        <v>249</v>
      </c>
      <c r="BM1180" s="22" t="s">
        <v>2074</v>
      </c>
    </row>
    <row r="1181" spans="2:65" s="1" customFormat="1" ht="22.5" customHeight="1">
      <c r="B1181" s="39"/>
      <c r="C1181" s="191" t="s">
        <v>2075</v>
      </c>
      <c r="D1181" s="191" t="s">
        <v>170</v>
      </c>
      <c r="E1181" s="192" t="s">
        <v>2076</v>
      </c>
      <c r="F1181" s="193" t="s">
        <v>2077</v>
      </c>
      <c r="G1181" s="194" t="s">
        <v>276</v>
      </c>
      <c r="H1181" s="195">
        <v>1</v>
      </c>
      <c r="I1181" s="196"/>
      <c r="J1181" s="197">
        <f t="shared" si="60"/>
        <v>0</v>
      </c>
      <c r="K1181" s="193" t="s">
        <v>22</v>
      </c>
      <c r="L1181" s="59"/>
      <c r="M1181" s="198" t="s">
        <v>22</v>
      </c>
      <c r="N1181" s="199" t="s">
        <v>49</v>
      </c>
      <c r="O1181" s="40"/>
      <c r="P1181" s="200">
        <f t="shared" si="61"/>
        <v>0</v>
      </c>
      <c r="Q1181" s="200">
        <v>4.6999999999999999E-4</v>
      </c>
      <c r="R1181" s="200">
        <f t="shared" si="62"/>
        <v>4.6999999999999999E-4</v>
      </c>
      <c r="S1181" s="200">
        <v>0</v>
      </c>
      <c r="T1181" s="201">
        <f t="shared" si="63"/>
        <v>0</v>
      </c>
      <c r="AR1181" s="22" t="s">
        <v>249</v>
      </c>
      <c r="AT1181" s="22" t="s">
        <v>170</v>
      </c>
      <c r="AU1181" s="22" t="s">
        <v>87</v>
      </c>
      <c r="AY1181" s="22" t="s">
        <v>168</v>
      </c>
      <c r="BE1181" s="202">
        <f t="shared" si="64"/>
        <v>0</v>
      </c>
      <c r="BF1181" s="202">
        <f t="shared" si="65"/>
        <v>0</v>
      </c>
      <c r="BG1181" s="202">
        <f t="shared" si="66"/>
        <v>0</v>
      </c>
      <c r="BH1181" s="202">
        <f t="shared" si="67"/>
        <v>0</v>
      </c>
      <c r="BI1181" s="202">
        <f t="shared" si="68"/>
        <v>0</v>
      </c>
      <c r="BJ1181" s="22" t="s">
        <v>24</v>
      </c>
      <c r="BK1181" s="202">
        <f t="shared" si="69"/>
        <v>0</v>
      </c>
      <c r="BL1181" s="22" t="s">
        <v>249</v>
      </c>
      <c r="BM1181" s="22" t="s">
        <v>2078</v>
      </c>
    </row>
    <row r="1182" spans="2:65" s="1" customFormat="1" ht="31.5" customHeight="1">
      <c r="B1182" s="39"/>
      <c r="C1182" s="191" t="s">
        <v>2079</v>
      </c>
      <c r="D1182" s="191" t="s">
        <v>170</v>
      </c>
      <c r="E1182" s="192" t="s">
        <v>2080</v>
      </c>
      <c r="F1182" s="193" t="s">
        <v>2081</v>
      </c>
      <c r="G1182" s="194" t="s">
        <v>433</v>
      </c>
      <c r="H1182" s="195">
        <v>60</v>
      </c>
      <c r="I1182" s="196"/>
      <c r="J1182" s="197">
        <f t="shared" si="60"/>
        <v>0</v>
      </c>
      <c r="K1182" s="193" t="s">
        <v>174</v>
      </c>
      <c r="L1182" s="59"/>
      <c r="M1182" s="198" t="s">
        <v>22</v>
      </c>
      <c r="N1182" s="199" t="s">
        <v>49</v>
      </c>
      <c r="O1182" s="40"/>
      <c r="P1182" s="200">
        <f t="shared" si="61"/>
        <v>0</v>
      </c>
      <c r="Q1182" s="200">
        <v>9.1E-4</v>
      </c>
      <c r="R1182" s="200">
        <f t="shared" si="62"/>
        <v>5.4600000000000003E-2</v>
      </c>
      <c r="S1182" s="200">
        <v>0</v>
      </c>
      <c r="T1182" s="201">
        <f t="shared" si="63"/>
        <v>0</v>
      </c>
      <c r="AR1182" s="22" t="s">
        <v>249</v>
      </c>
      <c r="AT1182" s="22" t="s">
        <v>170</v>
      </c>
      <c r="AU1182" s="22" t="s">
        <v>87</v>
      </c>
      <c r="AY1182" s="22" t="s">
        <v>168</v>
      </c>
      <c r="BE1182" s="202">
        <f t="shared" si="64"/>
        <v>0</v>
      </c>
      <c r="BF1182" s="202">
        <f t="shared" si="65"/>
        <v>0</v>
      </c>
      <c r="BG1182" s="202">
        <f t="shared" si="66"/>
        <v>0</v>
      </c>
      <c r="BH1182" s="202">
        <f t="shared" si="67"/>
        <v>0</v>
      </c>
      <c r="BI1182" s="202">
        <f t="shared" si="68"/>
        <v>0</v>
      </c>
      <c r="BJ1182" s="22" t="s">
        <v>24</v>
      </c>
      <c r="BK1182" s="202">
        <f t="shared" si="69"/>
        <v>0</v>
      </c>
      <c r="BL1182" s="22" t="s">
        <v>249</v>
      </c>
      <c r="BM1182" s="22" t="s">
        <v>2082</v>
      </c>
    </row>
    <row r="1183" spans="2:65" s="1" customFormat="1" ht="31.5" customHeight="1">
      <c r="B1183" s="39"/>
      <c r="C1183" s="191" t="s">
        <v>2083</v>
      </c>
      <c r="D1183" s="191" t="s">
        <v>170</v>
      </c>
      <c r="E1183" s="192" t="s">
        <v>2084</v>
      </c>
      <c r="F1183" s="193" t="s">
        <v>2085</v>
      </c>
      <c r="G1183" s="194" t="s">
        <v>433</v>
      </c>
      <c r="H1183" s="195">
        <v>150</v>
      </c>
      <c r="I1183" s="196"/>
      <c r="J1183" s="197">
        <f t="shared" si="60"/>
        <v>0</v>
      </c>
      <c r="K1183" s="193" t="s">
        <v>174</v>
      </c>
      <c r="L1183" s="59"/>
      <c r="M1183" s="198" t="s">
        <v>22</v>
      </c>
      <c r="N1183" s="199" t="s">
        <v>49</v>
      </c>
      <c r="O1183" s="40"/>
      <c r="P1183" s="200">
        <f t="shared" si="61"/>
        <v>0</v>
      </c>
      <c r="Q1183" s="200">
        <v>1.1900000000000001E-3</v>
      </c>
      <c r="R1183" s="200">
        <f t="shared" si="62"/>
        <v>0.17850000000000002</v>
      </c>
      <c r="S1183" s="200">
        <v>0</v>
      </c>
      <c r="T1183" s="201">
        <f t="shared" si="63"/>
        <v>0</v>
      </c>
      <c r="AR1183" s="22" t="s">
        <v>249</v>
      </c>
      <c r="AT1183" s="22" t="s">
        <v>170</v>
      </c>
      <c r="AU1183" s="22" t="s">
        <v>87</v>
      </c>
      <c r="AY1183" s="22" t="s">
        <v>168</v>
      </c>
      <c r="BE1183" s="202">
        <f t="shared" si="64"/>
        <v>0</v>
      </c>
      <c r="BF1183" s="202">
        <f t="shared" si="65"/>
        <v>0</v>
      </c>
      <c r="BG1183" s="202">
        <f t="shared" si="66"/>
        <v>0</v>
      </c>
      <c r="BH1183" s="202">
        <f t="shared" si="67"/>
        <v>0</v>
      </c>
      <c r="BI1183" s="202">
        <f t="shared" si="68"/>
        <v>0</v>
      </c>
      <c r="BJ1183" s="22" t="s">
        <v>24</v>
      </c>
      <c r="BK1183" s="202">
        <f t="shared" si="69"/>
        <v>0</v>
      </c>
      <c r="BL1183" s="22" t="s">
        <v>249</v>
      </c>
      <c r="BM1183" s="22" t="s">
        <v>2086</v>
      </c>
    </row>
    <row r="1184" spans="2:65" s="1" customFormat="1" ht="44.25" customHeight="1">
      <c r="B1184" s="39"/>
      <c r="C1184" s="191" t="s">
        <v>2087</v>
      </c>
      <c r="D1184" s="191" t="s">
        <v>170</v>
      </c>
      <c r="E1184" s="192" t="s">
        <v>2088</v>
      </c>
      <c r="F1184" s="193" t="s">
        <v>2089</v>
      </c>
      <c r="G1184" s="194" t="s">
        <v>433</v>
      </c>
      <c r="H1184" s="195">
        <v>345</v>
      </c>
      <c r="I1184" s="196"/>
      <c r="J1184" s="197">
        <f t="shared" si="60"/>
        <v>0</v>
      </c>
      <c r="K1184" s="193" t="s">
        <v>174</v>
      </c>
      <c r="L1184" s="59"/>
      <c r="M1184" s="198" t="s">
        <v>22</v>
      </c>
      <c r="N1184" s="199" t="s">
        <v>49</v>
      </c>
      <c r="O1184" s="40"/>
      <c r="P1184" s="200">
        <f t="shared" si="61"/>
        <v>0</v>
      </c>
      <c r="Q1184" s="200">
        <v>6.9999999999999994E-5</v>
      </c>
      <c r="R1184" s="200">
        <f t="shared" si="62"/>
        <v>2.4149999999999998E-2</v>
      </c>
      <c r="S1184" s="200">
        <v>0</v>
      </c>
      <c r="T1184" s="201">
        <f t="shared" si="63"/>
        <v>0</v>
      </c>
      <c r="AR1184" s="22" t="s">
        <v>249</v>
      </c>
      <c r="AT1184" s="22" t="s">
        <v>170</v>
      </c>
      <c r="AU1184" s="22" t="s">
        <v>87</v>
      </c>
      <c r="AY1184" s="22" t="s">
        <v>168</v>
      </c>
      <c r="BE1184" s="202">
        <f t="shared" si="64"/>
        <v>0</v>
      </c>
      <c r="BF1184" s="202">
        <f t="shared" si="65"/>
        <v>0</v>
      </c>
      <c r="BG1184" s="202">
        <f t="shared" si="66"/>
        <v>0</v>
      </c>
      <c r="BH1184" s="202">
        <f t="shared" si="67"/>
        <v>0</v>
      </c>
      <c r="BI1184" s="202">
        <f t="shared" si="68"/>
        <v>0</v>
      </c>
      <c r="BJ1184" s="22" t="s">
        <v>24</v>
      </c>
      <c r="BK1184" s="202">
        <f t="shared" si="69"/>
        <v>0</v>
      </c>
      <c r="BL1184" s="22" t="s">
        <v>249</v>
      </c>
      <c r="BM1184" s="22" t="s">
        <v>2090</v>
      </c>
    </row>
    <row r="1185" spans="2:65" s="1" customFormat="1" ht="22.5" customHeight="1">
      <c r="B1185" s="39"/>
      <c r="C1185" s="191" t="s">
        <v>2091</v>
      </c>
      <c r="D1185" s="191" t="s">
        <v>170</v>
      </c>
      <c r="E1185" s="192" t="s">
        <v>2092</v>
      </c>
      <c r="F1185" s="193" t="s">
        <v>2093</v>
      </c>
      <c r="G1185" s="194" t="s">
        <v>276</v>
      </c>
      <c r="H1185" s="195">
        <v>21</v>
      </c>
      <c r="I1185" s="196"/>
      <c r="J1185" s="197">
        <f t="shared" si="60"/>
        <v>0</v>
      </c>
      <c r="K1185" s="193" t="s">
        <v>174</v>
      </c>
      <c r="L1185" s="59"/>
      <c r="M1185" s="198" t="s">
        <v>22</v>
      </c>
      <c r="N1185" s="199" t="s">
        <v>49</v>
      </c>
      <c r="O1185" s="40"/>
      <c r="P1185" s="200">
        <f t="shared" si="61"/>
        <v>0</v>
      </c>
      <c r="Q1185" s="200">
        <v>0</v>
      </c>
      <c r="R1185" s="200">
        <f t="shared" si="62"/>
        <v>0</v>
      </c>
      <c r="S1185" s="200">
        <v>0</v>
      </c>
      <c r="T1185" s="201">
        <f t="shared" si="63"/>
        <v>0</v>
      </c>
      <c r="AR1185" s="22" t="s">
        <v>249</v>
      </c>
      <c r="AT1185" s="22" t="s">
        <v>170</v>
      </c>
      <c r="AU1185" s="22" t="s">
        <v>87</v>
      </c>
      <c r="AY1185" s="22" t="s">
        <v>168</v>
      </c>
      <c r="BE1185" s="202">
        <f t="shared" si="64"/>
        <v>0</v>
      </c>
      <c r="BF1185" s="202">
        <f t="shared" si="65"/>
        <v>0</v>
      </c>
      <c r="BG1185" s="202">
        <f t="shared" si="66"/>
        <v>0</v>
      </c>
      <c r="BH1185" s="202">
        <f t="shared" si="67"/>
        <v>0</v>
      </c>
      <c r="BI1185" s="202">
        <f t="shared" si="68"/>
        <v>0</v>
      </c>
      <c r="BJ1185" s="22" t="s">
        <v>24</v>
      </c>
      <c r="BK1185" s="202">
        <f t="shared" si="69"/>
        <v>0</v>
      </c>
      <c r="BL1185" s="22" t="s">
        <v>249</v>
      </c>
      <c r="BM1185" s="22" t="s">
        <v>2094</v>
      </c>
    </row>
    <row r="1186" spans="2:65" s="1" customFormat="1" ht="31.5" customHeight="1">
      <c r="B1186" s="39"/>
      <c r="C1186" s="191" t="s">
        <v>2095</v>
      </c>
      <c r="D1186" s="191" t="s">
        <v>170</v>
      </c>
      <c r="E1186" s="192" t="s">
        <v>2096</v>
      </c>
      <c r="F1186" s="193" t="s">
        <v>2097</v>
      </c>
      <c r="G1186" s="194" t="s">
        <v>276</v>
      </c>
      <c r="H1186" s="195">
        <v>2</v>
      </c>
      <c r="I1186" s="196"/>
      <c r="J1186" s="197">
        <f t="shared" si="60"/>
        <v>0</v>
      </c>
      <c r="K1186" s="193" t="s">
        <v>174</v>
      </c>
      <c r="L1186" s="59"/>
      <c r="M1186" s="198" t="s">
        <v>22</v>
      </c>
      <c r="N1186" s="199" t="s">
        <v>49</v>
      </c>
      <c r="O1186" s="40"/>
      <c r="P1186" s="200">
        <f t="shared" si="61"/>
        <v>0</v>
      </c>
      <c r="Q1186" s="200">
        <v>0</v>
      </c>
      <c r="R1186" s="200">
        <f t="shared" si="62"/>
        <v>0</v>
      </c>
      <c r="S1186" s="200">
        <v>0</v>
      </c>
      <c r="T1186" s="201">
        <f t="shared" si="63"/>
        <v>0</v>
      </c>
      <c r="AR1186" s="22" t="s">
        <v>249</v>
      </c>
      <c r="AT1186" s="22" t="s">
        <v>170</v>
      </c>
      <c r="AU1186" s="22" t="s">
        <v>87</v>
      </c>
      <c r="AY1186" s="22" t="s">
        <v>168</v>
      </c>
      <c r="BE1186" s="202">
        <f t="shared" si="64"/>
        <v>0</v>
      </c>
      <c r="BF1186" s="202">
        <f t="shared" si="65"/>
        <v>0</v>
      </c>
      <c r="BG1186" s="202">
        <f t="shared" si="66"/>
        <v>0</v>
      </c>
      <c r="BH1186" s="202">
        <f t="shared" si="67"/>
        <v>0</v>
      </c>
      <c r="BI1186" s="202">
        <f t="shared" si="68"/>
        <v>0</v>
      </c>
      <c r="BJ1186" s="22" t="s">
        <v>24</v>
      </c>
      <c r="BK1186" s="202">
        <f t="shared" si="69"/>
        <v>0</v>
      </c>
      <c r="BL1186" s="22" t="s">
        <v>249</v>
      </c>
      <c r="BM1186" s="22" t="s">
        <v>2098</v>
      </c>
    </row>
    <row r="1187" spans="2:65" s="1" customFormat="1" ht="22.5" customHeight="1">
      <c r="B1187" s="39"/>
      <c r="C1187" s="191" t="s">
        <v>2099</v>
      </c>
      <c r="D1187" s="191" t="s">
        <v>170</v>
      </c>
      <c r="E1187" s="192" t="s">
        <v>2100</v>
      </c>
      <c r="F1187" s="193" t="s">
        <v>2101</v>
      </c>
      <c r="G1187" s="194" t="s">
        <v>276</v>
      </c>
      <c r="H1187" s="195">
        <v>4</v>
      </c>
      <c r="I1187" s="196"/>
      <c r="J1187" s="197">
        <f t="shared" si="60"/>
        <v>0</v>
      </c>
      <c r="K1187" s="193" t="s">
        <v>22</v>
      </c>
      <c r="L1187" s="59"/>
      <c r="M1187" s="198" t="s">
        <v>22</v>
      </c>
      <c r="N1187" s="199" t="s">
        <v>49</v>
      </c>
      <c r="O1187" s="40"/>
      <c r="P1187" s="200">
        <f t="shared" si="61"/>
        <v>0</v>
      </c>
      <c r="Q1187" s="200">
        <v>3.4000000000000002E-4</v>
      </c>
      <c r="R1187" s="200">
        <f t="shared" si="62"/>
        <v>1.3600000000000001E-3</v>
      </c>
      <c r="S1187" s="200">
        <v>0</v>
      </c>
      <c r="T1187" s="201">
        <f t="shared" si="63"/>
        <v>0</v>
      </c>
      <c r="AR1187" s="22" t="s">
        <v>249</v>
      </c>
      <c r="AT1187" s="22" t="s">
        <v>170</v>
      </c>
      <c r="AU1187" s="22" t="s">
        <v>87</v>
      </c>
      <c r="AY1187" s="22" t="s">
        <v>168</v>
      </c>
      <c r="BE1187" s="202">
        <f t="shared" si="64"/>
        <v>0</v>
      </c>
      <c r="BF1187" s="202">
        <f t="shared" si="65"/>
        <v>0</v>
      </c>
      <c r="BG1187" s="202">
        <f t="shared" si="66"/>
        <v>0</v>
      </c>
      <c r="BH1187" s="202">
        <f t="shared" si="67"/>
        <v>0</v>
      </c>
      <c r="BI1187" s="202">
        <f t="shared" si="68"/>
        <v>0</v>
      </c>
      <c r="BJ1187" s="22" t="s">
        <v>24</v>
      </c>
      <c r="BK1187" s="202">
        <f t="shared" si="69"/>
        <v>0</v>
      </c>
      <c r="BL1187" s="22" t="s">
        <v>249</v>
      </c>
      <c r="BM1187" s="22" t="s">
        <v>2102</v>
      </c>
    </row>
    <row r="1188" spans="2:65" s="1" customFormat="1" ht="31.5" customHeight="1">
      <c r="B1188" s="39"/>
      <c r="C1188" s="191" t="s">
        <v>2103</v>
      </c>
      <c r="D1188" s="191" t="s">
        <v>170</v>
      </c>
      <c r="E1188" s="192" t="s">
        <v>2104</v>
      </c>
      <c r="F1188" s="193" t="s">
        <v>2105</v>
      </c>
      <c r="G1188" s="194" t="s">
        <v>1422</v>
      </c>
      <c r="H1188" s="195">
        <v>3</v>
      </c>
      <c r="I1188" s="196"/>
      <c r="J1188" s="197">
        <f t="shared" si="60"/>
        <v>0</v>
      </c>
      <c r="K1188" s="193" t="s">
        <v>174</v>
      </c>
      <c r="L1188" s="59"/>
      <c r="M1188" s="198" t="s">
        <v>22</v>
      </c>
      <c r="N1188" s="199" t="s">
        <v>49</v>
      </c>
      <c r="O1188" s="40"/>
      <c r="P1188" s="200">
        <f t="shared" si="61"/>
        <v>0</v>
      </c>
      <c r="Q1188" s="200">
        <v>2.9139999999999999E-2</v>
      </c>
      <c r="R1188" s="200">
        <f t="shared" si="62"/>
        <v>8.7419999999999998E-2</v>
      </c>
      <c r="S1188" s="200">
        <v>0</v>
      </c>
      <c r="T1188" s="201">
        <f t="shared" si="63"/>
        <v>0</v>
      </c>
      <c r="AR1188" s="22" t="s">
        <v>249</v>
      </c>
      <c r="AT1188" s="22" t="s">
        <v>170</v>
      </c>
      <c r="AU1188" s="22" t="s">
        <v>87</v>
      </c>
      <c r="AY1188" s="22" t="s">
        <v>168</v>
      </c>
      <c r="BE1188" s="202">
        <f t="shared" si="64"/>
        <v>0</v>
      </c>
      <c r="BF1188" s="202">
        <f t="shared" si="65"/>
        <v>0</v>
      </c>
      <c r="BG1188" s="202">
        <f t="shared" si="66"/>
        <v>0</v>
      </c>
      <c r="BH1188" s="202">
        <f t="shared" si="67"/>
        <v>0</v>
      </c>
      <c r="BI1188" s="202">
        <f t="shared" si="68"/>
        <v>0</v>
      </c>
      <c r="BJ1188" s="22" t="s">
        <v>24</v>
      </c>
      <c r="BK1188" s="202">
        <f t="shared" si="69"/>
        <v>0</v>
      </c>
      <c r="BL1188" s="22" t="s">
        <v>249</v>
      </c>
      <c r="BM1188" s="22" t="s">
        <v>2106</v>
      </c>
    </row>
    <row r="1189" spans="2:65" s="1" customFormat="1" ht="31.5" customHeight="1">
      <c r="B1189" s="39"/>
      <c r="C1189" s="191" t="s">
        <v>2107</v>
      </c>
      <c r="D1189" s="191" t="s">
        <v>170</v>
      </c>
      <c r="E1189" s="192" t="s">
        <v>2108</v>
      </c>
      <c r="F1189" s="193" t="s">
        <v>2109</v>
      </c>
      <c r="G1189" s="194" t="s">
        <v>433</v>
      </c>
      <c r="H1189" s="195">
        <v>345</v>
      </c>
      <c r="I1189" s="196"/>
      <c r="J1189" s="197">
        <f t="shared" si="60"/>
        <v>0</v>
      </c>
      <c r="K1189" s="193" t="s">
        <v>174</v>
      </c>
      <c r="L1189" s="59"/>
      <c r="M1189" s="198" t="s">
        <v>22</v>
      </c>
      <c r="N1189" s="199" t="s">
        <v>49</v>
      </c>
      <c r="O1189" s="40"/>
      <c r="P1189" s="200">
        <f t="shared" si="61"/>
        <v>0</v>
      </c>
      <c r="Q1189" s="200">
        <v>1.9000000000000001E-4</v>
      </c>
      <c r="R1189" s="200">
        <f t="shared" si="62"/>
        <v>6.5549999999999997E-2</v>
      </c>
      <c r="S1189" s="200">
        <v>0</v>
      </c>
      <c r="T1189" s="201">
        <f t="shared" si="63"/>
        <v>0</v>
      </c>
      <c r="AR1189" s="22" t="s">
        <v>249</v>
      </c>
      <c r="AT1189" s="22" t="s">
        <v>170</v>
      </c>
      <c r="AU1189" s="22" t="s">
        <v>87</v>
      </c>
      <c r="AY1189" s="22" t="s">
        <v>168</v>
      </c>
      <c r="BE1189" s="202">
        <f t="shared" si="64"/>
        <v>0</v>
      </c>
      <c r="BF1189" s="202">
        <f t="shared" si="65"/>
        <v>0</v>
      </c>
      <c r="BG1189" s="202">
        <f t="shared" si="66"/>
        <v>0</v>
      </c>
      <c r="BH1189" s="202">
        <f t="shared" si="67"/>
        <v>0</v>
      </c>
      <c r="BI1189" s="202">
        <f t="shared" si="68"/>
        <v>0</v>
      </c>
      <c r="BJ1189" s="22" t="s">
        <v>24</v>
      </c>
      <c r="BK1189" s="202">
        <f t="shared" si="69"/>
        <v>0</v>
      </c>
      <c r="BL1189" s="22" t="s">
        <v>249</v>
      </c>
      <c r="BM1189" s="22" t="s">
        <v>2110</v>
      </c>
    </row>
    <row r="1190" spans="2:65" s="1" customFormat="1" ht="31.5" customHeight="1">
      <c r="B1190" s="39"/>
      <c r="C1190" s="191" t="s">
        <v>2111</v>
      </c>
      <c r="D1190" s="191" t="s">
        <v>170</v>
      </c>
      <c r="E1190" s="192" t="s">
        <v>2112</v>
      </c>
      <c r="F1190" s="193" t="s">
        <v>2113</v>
      </c>
      <c r="G1190" s="194" t="s">
        <v>433</v>
      </c>
      <c r="H1190" s="195">
        <v>345</v>
      </c>
      <c r="I1190" s="196"/>
      <c r="J1190" s="197">
        <f t="shared" si="60"/>
        <v>0</v>
      </c>
      <c r="K1190" s="193" t="s">
        <v>174</v>
      </c>
      <c r="L1190" s="59"/>
      <c r="M1190" s="198" t="s">
        <v>22</v>
      </c>
      <c r="N1190" s="199" t="s">
        <v>49</v>
      </c>
      <c r="O1190" s="40"/>
      <c r="P1190" s="200">
        <f t="shared" si="61"/>
        <v>0</v>
      </c>
      <c r="Q1190" s="200">
        <v>1.0000000000000001E-5</v>
      </c>
      <c r="R1190" s="200">
        <f t="shared" si="62"/>
        <v>3.4500000000000004E-3</v>
      </c>
      <c r="S1190" s="200">
        <v>0</v>
      </c>
      <c r="T1190" s="201">
        <f t="shared" si="63"/>
        <v>0</v>
      </c>
      <c r="AR1190" s="22" t="s">
        <v>249</v>
      </c>
      <c r="AT1190" s="22" t="s">
        <v>170</v>
      </c>
      <c r="AU1190" s="22" t="s">
        <v>87</v>
      </c>
      <c r="AY1190" s="22" t="s">
        <v>168</v>
      </c>
      <c r="BE1190" s="202">
        <f t="shared" si="64"/>
        <v>0</v>
      </c>
      <c r="BF1190" s="202">
        <f t="shared" si="65"/>
        <v>0</v>
      </c>
      <c r="BG1190" s="202">
        <f t="shared" si="66"/>
        <v>0</v>
      </c>
      <c r="BH1190" s="202">
        <f t="shared" si="67"/>
        <v>0</v>
      </c>
      <c r="BI1190" s="202">
        <f t="shared" si="68"/>
        <v>0</v>
      </c>
      <c r="BJ1190" s="22" t="s">
        <v>24</v>
      </c>
      <c r="BK1190" s="202">
        <f t="shared" si="69"/>
        <v>0</v>
      </c>
      <c r="BL1190" s="22" t="s">
        <v>249</v>
      </c>
      <c r="BM1190" s="22" t="s">
        <v>2114</v>
      </c>
    </row>
    <row r="1191" spans="2:65" s="1" customFormat="1" ht="31.5" customHeight="1">
      <c r="B1191" s="39"/>
      <c r="C1191" s="191" t="s">
        <v>2115</v>
      </c>
      <c r="D1191" s="191" t="s">
        <v>170</v>
      </c>
      <c r="E1191" s="192" t="s">
        <v>2116</v>
      </c>
      <c r="F1191" s="193" t="s">
        <v>2117</v>
      </c>
      <c r="G1191" s="194" t="s">
        <v>218</v>
      </c>
      <c r="H1191" s="195">
        <v>1.23</v>
      </c>
      <c r="I1191" s="196"/>
      <c r="J1191" s="197">
        <f t="shared" si="60"/>
        <v>0</v>
      </c>
      <c r="K1191" s="193" t="s">
        <v>174</v>
      </c>
      <c r="L1191" s="59"/>
      <c r="M1191" s="198" t="s">
        <v>22</v>
      </c>
      <c r="N1191" s="199" t="s">
        <v>49</v>
      </c>
      <c r="O1191" s="40"/>
      <c r="P1191" s="200">
        <f t="shared" si="61"/>
        <v>0</v>
      </c>
      <c r="Q1191" s="200">
        <v>0</v>
      </c>
      <c r="R1191" s="200">
        <f t="shared" si="62"/>
        <v>0</v>
      </c>
      <c r="S1191" s="200">
        <v>0</v>
      </c>
      <c r="T1191" s="201">
        <f t="shared" si="63"/>
        <v>0</v>
      </c>
      <c r="AR1191" s="22" t="s">
        <v>249</v>
      </c>
      <c r="AT1191" s="22" t="s">
        <v>170</v>
      </c>
      <c r="AU1191" s="22" t="s">
        <v>87</v>
      </c>
      <c r="AY1191" s="22" t="s">
        <v>168</v>
      </c>
      <c r="BE1191" s="202">
        <f t="shared" si="64"/>
        <v>0</v>
      </c>
      <c r="BF1191" s="202">
        <f t="shared" si="65"/>
        <v>0</v>
      </c>
      <c r="BG1191" s="202">
        <f t="shared" si="66"/>
        <v>0</v>
      </c>
      <c r="BH1191" s="202">
        <f t="shared" si="67"/>
        <v>0</v>
      </c>
      <c r="BI1191" s="202">
        <f t="shared" si="68"/>
        <v>0</v>
      </c>
      <c r="BJ1191" s="22" t="s">
        <v>24</v>
      </c>
      <c r="BK1191" s="202">
        <f t="shared" si="69"/>
        <v>0</v>
      </c>
      <c r="BL1191" s="22" t="s">
        <v>249</v>
      </c>
      <c r="BM1191" s="22" t="s">
        <v>2118</v>
      </c>
    </row>
    <row r="1192" spans="2:65" s="10" customFormat="1" ht="29.85" customHeight="1">
      <c r="B1192" s="174"/>
      <c r="C1192" s="175"/>
      <c r="D1192" s="188" t="s">
        <v>77</v>
      </c>
      <c r="E1192" s="189" t="s">
        <v>2119</v>
      </c>
      <c r="F1192" s="189" t="s">
        <v>2120</v>
      </c>
      <c r="G1192" s="175"/>
      <c r="H1192" s="175"/>
      <c r="I1192" s="178"/>
      <c r="J1192" s="190">
        <f>BK1192</f>
        <v>0</v>
      </c>
      <c r="K1192" s="175"/>
      <c r="L1192" s="180"/>
      <c r="M1192" s="181"/>
      <c r="N1192" s="182"/>
      <c r="O1192" s="182"/>
      <c r="P1192" s="183">
        <f>SUM(P1193:P1204)</f>
        <v>0</v>
      </c>
      <c r="Q1192" s="182"/>
      <c r="R1192" s="183">
        <f>SUM(R1193:R1204)</f>
        <v>0.23112000000000002</v>
      </c>
      <c r="S1192" s="182"/>
      <c r="T1192" s="184">
        <f>SUM(T1193:T1204)</f>
        <v>0</v>
      </c>
      <c r="AR1192" s="185" t="s">
        <v>87</v>
      </c>
      <c r="AT1192" s="186" t="s">
        <v>77</v>
      </c>
      <c r="AU1192" s="186" t="s">
        <v>24</v>
      </c>
      <c r="AY1192" s="185" t="s">
        <v>168</v>
      </c>
      <c r="BK1192" s="187">
        <f>SUM(BK1193:BK1204)</f>
        <v>0</v>
      </c>
    </row>
    <row r="1193" spans="2:65" s="1" customFormat="1" ht="22.5" customHeight="1">
      <c r="B1193" s="39"/>
      <c r="C1193" s="191" t="s">
        <v>2121</v>
      </c>
      <c r="D1193" s="191" t="s">
        <v>170</v>
      </c>
      <c r="E1193" s="192" t="s">
        <v>2122</v>
      </c>
      <c r="F1193" s="193" t="s">
        <v>2123</v>
      </c>
      <c r="G1193" s="194" t="s">
        <v>1422</v>
      </c>
      <c r="H1193" s="195">
        <v>3</v>
      </c>
      <c r="I1193" s="196"/>
      <c r="J1193" s="197">
        <f t="shared" ref="J1193:J1204" si="70">ROUND(I1193*H1193,2)</f>
        <v>0</v>
      </c>
      <c r="K1193" s="193" t="s">
        <v>174</v>
      </c>
      <c r="L1193" s="59"/>
      <c r="M1193" s="198" t="s">
        <v>22</v>
      </c>
      <c r="N1193" s="199" t="s">
        <v>49</v>
      </c>
      <c r="O1193" s="40"/>
      <c r="P1193" s="200">
        <f t="shared" ref="P1193:P1204" si="71">O1193*H1193</f>
        <v>0</v>
      </c>
      <c r="Q1193" s="200">
        <v>3.2200000000000002E-3</v>
      </c>
      <c r="R1193" s="200">
        <f t="shared" ref="R1193:R1204" si="72">Q1193*H1193</f>
        <v>9.6600000000000002E-3</v>
      </c>
      <c r="S1193" s="200">
        <v>0</v>
      </c>
      <c r="T1193" s="201">
        <f t="shared" ref="T1193:T1204" si="73">S1193*H1193</f>
        <v>0</v>
      </c>
      <c r="AR1193" s="22" t="s">
        <v>249</v>
      </c>
      <c r="AT1193" s="22" t="s">
        <v>170</v>
      </c>
      <c r="AU1193" s="22" t="s">
        <v>87</v>
      </c>
      <c r="AY1193" s="22" t="s">
        <v>168</v>
      </c>
      <c r="BE1193" s="202">
        <f t="shared" ref="BE1193:BE1204" si="74">IF(N1193="základní",J1193,0)</f>
        <v>0</v>
      </c>
      <c r="BF1193" s="202">
        <f t="shared" ref="BF1193:BF1204" si="75">IF(N1193="snížená",J1193,0)</f>
        <v>0</v>
      </c>
      <c r="BG1193" s="202">
        <f t="shared" ref="BG1193:BG1204" si="76">IF(N1193="zákl. přenesená",J1193,0)</f>
        <v>0</v>
      </c>
      <c r="BH1193" s="202">
        <f t="shared" ref="BH1193:BH1204" si="77">IF(N1193="sníž. přenesená",J1193,0)</f>
        <v>0</v>
      </c>
      <c r="BI1193" s="202">
        <f t="shared" ref="BI1193:BI1204" si="78">IF(N1193="nulová",J1193,0)</f>
        <v>0</v>
      </c>
      <c r="BJ1193" s="22" t="s">
        <v>24</v>
      </c>
      <c r="BK1193" s="202">
        <f t="shared" ref="BK1193:BK1204" si="79">ROUND(I1193*H1193,2)</f>
        <v>0</v>
      </c>
      <c r="BL1193" s="22" t="s">
        <v>249</v>
      </c>
      <c r="BM1193" s="22" t="s">
        <v>2124</v>
      </c>
    </row>
    <row r="1194" spans="2:65" s="1" customFormat="1" ht="31.5" customHeight="1">
      <c r="B1194" s="39"/>
      <c r="C1194" s="191" t="s">
        <v>2125</v>
      </c>
      <c r="D1194" s="191" t="s">
        <v>170</v>
      </c>
      <c r="E1194" s="192" t="s">
        <v>2126</v>
      </c>
      <c r="F1194" s="193" t="s">
        <v>2127</v>
      </c>
      <c r="G1194" s="194" t="s">
        <v>1422</v>
      </c>
      <c r="H1194" s="195">
        <v>3</v>
      </c>
      <c r="I1194" s="196"/>
      <c r="J1194" s="197">
        <f t="shared" si="70"/>
        <v>0</v>
      </c>
      <c r="K1194" s="193" t="s">
        <v>174</v>
      </c>
      <c r="L1194" s="59"/>
      <c r="M1194" s="198" t="s">
        <v>22</v>
      </c>
      <c r="N1194" s="199" t="s">
        <v>49</v>
      </c>
      <c r="O1194" s="40"/>
      <c r="P1194" s="200">
        <f t="shared" si="71"/>
        <v>0</v>
      </c>
      <c r="Q1194" s="200">
        <v>2.2749999999999999E-2</v>
      </c>
      <c r="R1194" s="200">
        <f t="shared" si="72"/>
        <v>6.8250000000000005E-2</v>
      </c>
      <c r="S1194" s="200">
        <v>0</v>
      </c>
      <c r="T1194" s="201">
        <f t="shared" si="73"/>
        <v>0</v>
      </c>
      <c r="AR1194" s="22" t="s">
        <v>249</v>
      </c>
      <c r="AT1194" s="22" t="s">
        <v>170</v>
      </c>
      <c r="AU1194" s="22" t="s">
        <v>87</v>
      </c>
      <c r="AY1194" s="22" t="s">
        <v>168</v>
      </c>
      <c r="BE1194" s="202">
        <f t="shared" si="74"/>
        <v>0</v>
      </c>
      <c r="BF1194" s="202">
        <f t="shared" si="75"/>
        <v>0</v>
      </c>
      <c r="BG1194" s="202">
        <f t="shared" si="76"/>
        <v>0</v>
      </c>
      <c r="BH1194" s="202">
        <f t="shared" si="77"/>
        <v>0</v>
      </c>
      <c r="BI1194" s="202">
        <f t="shared" si="78"/>
        <v>0</v>
      </c>
      <c r="BJ1194" s="22" t="s">
        <v>24</v>
      </c>
      <c r="BK1194" s="202">
        <f t="shared" si="79"/>
        <v>0</v>
      </c>
      <c r="BL1194" s="22" t="s">
        <v>249</v>
      </c>
      <c r="BM1194" s="22" t="s">
        <v>2128</v>
      </c>
    </row>
    <row r="1195" spans="2:65" s="1" customFormat="1" ht="31.5" customHeight="1">
      <c r="B1195" s="39"/>
      <c r="C1195" s="191" t="s">
        <v>2129</v>
      </c>
      <c r="D1195" s="191" t="s">
        <v>170</v>
      </c>
      <c r="E1195" s="192" t="s">
        <v>2130</v>
      </c>
      <c r="F1195" s="193" t="s">
        <v>2131</v>
      </c>
      <c r="G1195" s="194" t="s">
        <v>1422</v>
      </c>
      <c r="H1195" s="195">
        <v>3</v>
      </c>
      <c r="I1195" s="196"/>
      <c r="J1195" s="197">
        <f t="shared" si="70"/>
        <v>0</v>
      </c>
      <c r="K1195" s="193" t="s">
        <v>174</v>
      </c>
      <c r="L1195" s="59"/>
      <c r="M1195" s="198" t="s">
        <v>22</v>
      </c>
      <c r="N1195" s="199" t="s">
        <v>49</v>
      </c>
      <c r="O1195" s="40"/>
      <c r="P1195" s="200">
        <f t="shared" si="71"/>
        <v>0</v>
      </c>
      <c r="Q1195" s="200">
        <v>2.869E-2</v>
      </c>
      <c r="R1195" s="200">
        <f t="shared" si="72"/>
        <v>8.6070000000000008E-2</v>
      </c>
      <c r="S1195" s="200">
        <v>0</v>
      </c>
      <c r="T1195" s="201">
        <f t="shared" si="73"/>
        <v>0</v>
      </c>
      <c r="AR1195" s="22" t="s">
        <v>249</v>
      </c>
      <c r="AT1195" s="22" t="s">
        <v>170</v>
      </c>
      <c r="AU1195" s="22" t="s">
        <v>87</v>
      </c>
      <c r="AY1195" s="22" t="s">
        <v>168</v>
      </c>
      <c r="BE1195" s="202">
        <f t="shared" si="74"/>
        <v>0</v>
      </c>
      <c r="BF1195" s="202">
        <f t="shared" si="75"/>
        <v>0</v>
      </c>
      <c r="BG1195" s="202">
        <f t="shared" si="76"/>
        <v>0</v>
      </c>
      <c r="BH1195" s="202">
        <f t="shared" si="77"/>
        <v>0</v>
      </c>
      <c r="BI1195" s="202">
        <f t="shared" si="78"/>
        <v>0</v>
      </c>
      <c r="BJ1195" s="22" t="s">
        <v>24</v>
      </c>
      <c r="BK1195" s="202">
        <f t="shared" si="79"/>
        <v>0</v>
      </c>
      <c r="BL1195" s="22" t="s">
        <v>249</v>
      </c>
      <c r="BM1195" s="22" t="s">
        <v>2132</v>
      </c>
    </row>
    <row r="1196" spans="2:65" s="1" customFormat="1" ht="31.5" customHeight="1">
      <c r="B1196" s="39"/>
      <c r="C1196" s="191" t="s">
        <v>2133</v>
      </c>
      <c r="D1196" s="191" t="s">
        <v>170</v>
      </c>
      <c r="E1196" s="192" t="s">
        <v>2134</v>
      </c>
      <c r="F1196" s="193" t="s">
        <v>2135</v>
      </c>
      <c r="G1196" s="194" t="s">
        <v>1422</v>
      </c>
      <c r="H1196" s="195">
        <v>3</v>
      </c>
      <c r="I1196" s="196"/>
      <c r="J1196" s="197">
        <f t="shared" si="70"/>
        <v>0</v>
      </c>
      <c r="K1196" s="193" t="s">
        <v>174</v>
      </c>
      <c r="L1196" s="59"/>
      <c r="M1196" s="198" t="s">
        <v>22</v>
      </c>
      <c r="N1196" s="199" t="s">
        <v>49</v>
      </c>
      <c r="O1196" s="40"/>
      <c r="P1196" s="200">
        <f t="shared" si="71"/>
        <v>0</v>
      </c>
      <c r="Q1196" s="200">
        <v>1.47E-2</v>
      </c>
      <c r="R1196" s="200">
        <f t="shared" si="72"/>
        <v>4.41E-2</v>
      </c>
      <c r="S1196" s="200">
        <v>0</v>
      </c>
      <c r="T1196" s="201">
        <f t="shared" si="73"/>
        <v>0</v>
      </c>
      <c r="AR1196" s="22" t="s">
        <v>249</v>
      </c>
      <c r="AT1196" s="22" t="s">
        <v>170</v>
      </c>
      <c r="AU1196" s="22" t="s">
        <v>87</v>
      </c>
      <c r="AY1196" s="22" t="s">
        <v>168</v>
      </c>
      <c r="BE1196" s="202">
        <f t="shared" si="74"/>
        <v>0</v>
      </c>
      <c r="BF1196" s="202">
        <f t="shared" si="75"/>
        <v>0</v>
      </c>
      <c r="BG1196" s="202">
        <f t="shared" si="76"/>
        <v>0</v>
      </c>
      <c r="BH1196" s="202">
        <f t="shared" si="77"/>
        <v>0</v>
      </c>
      <c r="BI1196" s="202">
        <f t="shared" si="78"/>
        <v>0</v>
      </c>
      <c r="BJ1196" s="22" t="s">
        <v>24</v>
      </c>
      <c r="BK1196" s="202">
        <f t="shared" si="79"/>
        <v>0</v>
      </c>
      <c r="BL1196" s="22" t="s">
        <v>249</v>
      </c>
      <c r="BM1196" s="22" t="s">
        <v>2136</v>
      </c>
    </row>
    <row r="1197" spans="2:65" s="1" customFormat="1" ht="22.5" customHeight="1">
      <c r="B1197" s="39"/>
      <c r="C1197" s="191" t="s">
        <v>2137</v>
      </c>
      <c r="D1197" s="191" t="s">
        <v>170</v>
      </c>
      <c r="E1197" s="192" t="s">
        <v>2138</v>
      </c>
      <c r="F1197" s="193" t="s">
        <v>2139</v>
      </c>
      <c r="G1197" s="194" t="s">
        <v>276</v>
      </c>
      <c r="H1197" s="195">
        <v>21</v>
      </c>
      <c r="I1197" s="196"/>
      <c r="J1197" s="197">
        <f t="shared" si="70"/>
        <v>0</v>
      </c>
      <c r="K1197" s="193" t="s">
        <v>22</v>
      </c>
      <c r="L1197" s="59"/>
      <c r="M1197" s="198" t="s">
        <v>22</v>
      </c>
      <c r="N1197" s="199" t="s">
        <v>49</v>
      </c>
      <c r="O1197" s="40"/>
      <c r="P1197" s="200">
        <f t="shared" si="71"/>
        <v>0</v>
      </c>
      <c r="Q1197" s="200">
        <v>2.9999999999999997E-4</v>
      </c>
      <c r="R1197" s="200">
        <f t="shared" si="72"/>
        <v>6.2999999999999992E-3</v>
      </c>
      <c r="S1197" s="200">
        <v>0</v>
      </c>
      <c r="T1197" s="201">
        <f t="shared" si="73"/>
        <v>0</v>
      </c>
      <c r="AR1197" s="22" t="s">
        <v>249</v>
      </c>
      <c r="AT1197" s="22" t="s">
        <v>170</v>
      </c>
      <c r="AU1197" s="22" t="s">
        <v>87</v>
      </c>
      <c r="AY1197" s="22" t="s">
        <v>168</v>
      </c>
      <c r="BE1197" s="202">
        <f t="shared" si="74"/>
        <v>0</v>
      </c>
      <c r="BF1197" s="202">
        <f t="shared" si="75"/>
        <v>0</v>
      </c>
      <c r="BG1197" s="202">
        <f t="shared" si="76"/>
        <v>0</v>
      </c>
      <c r="BH1197" s="202">
        <f t="shared" si="77"/>
        <v>0</v>
      </c>
      <c r="BI1197" s="202">
        <f t="shared" si="78"/>
        <v>0</v>
      </c>
      <c r="BJ1197" s="22" t="s">
        <v>24</v>
      </c>
      <c r="BK1197" s="202">
        <f t="shared" si="79"/>
        <v>0</v>
      </c>
      <c r="BL1197" s="22" t="s">
        <v>249</v>
      </c>
      <c r="BM1197" s="22" t="s">
        <v>2140</v>
      </c>
    </row>
    <row r="1198" spans="2:65" s="1" customFormat="1" ht="31.5" customHeight="1">
      <c r="B1198" s="39"/>
      <c r="C1198" s="230" t="s">
        <v>2141</v>
      </c>
      <c r="D1198" s="230" t="s">
        <v>234</v>
      </c>
      <c r="E1198" s="231" t="s">
        <v>2142</v>
      </c>
      <c r="F1198" s="232" t="s">
        <v>2143</v>
      </c>
      <c r="G1198" s="233" t="s">
        <v>276</v>
      </c>
      <c r="H1198" s="234">
        <v>20</v>
      </c>
      <c r="I1198" s="235"/>
      <c r="J1198" s="236">
        <f t="shared" si="70"/>
        <v>0</v>
      </c>
      <c r="K1198" s="232" t="s">
        <v>22</v>
      </c>
      <c r="L1198" s="237"/>
      <c r="M1198" s="238" t="s">
        <v>22</v>
      </c>
      <c r="N1198" s="239" t="s">
        <v>49</v>
      </c>
      <c r="O1198" s="40"/>
      <c r="P1198" s="200">
        <f t="shared" si="71"/>
        <v>0</v>
      </c>
      <c r="Q1198" s="200">
        <v>1E-4</v>
      </c>
      <c r="R1198" s="200">
        <f t="shared" si="72"/>
        <v>2E-3</v>
      </c>
      <c r="S1198" s="200">
        <v>0</v>
      </c>
      <c r="T1198" s="201">
        <f t="shared" si="73"/>
        <v>0</v>
      </c>
      <c r="AR1198" s="22" t="s">
        <v>338</v>
      </c>
      <c r="AT1198" s="22" t="s">
        <v>234</v>
      </c>
      <c r="AU1198" s="22" t="s">
        <v>87</v>
      </c>
      <c r="AY1198" s="22" t="s">
        <v>168</v>
      </c>
      <c r="BE1198" s="202">
        <f t="shared" si="74"/>
        <v>0</v>
      </c>
      <c r="BF1198" s="202">
        <f t="shared" si="75"/>
        <v>0</v>
      </c>
      <c r="BG1198" s="202">
        <f t="shared" si="76"/>
        <v>0</v>
      </c>
      <c r="BH1198" s="202">
        <f t="shared" si="77"/>
        <v>0</v>
      </c>
      <c r="BI1198" s="202">
        <f t="shared" si="78"/>
        <v>0</v>
      </c>
      <c r="BJ1198" s="22" t="s">
        <v>24</v>
      </c>
      <c r="BK1198" s="202">
        <f t="shared" si="79"/>
        <v>0</v>
      </c>
      <c r="BL1198" s="22" t="s">
        <v>249</v>
      </c>
      <c r="BM1198" s="22" t="s">
        <v>2144</v>
      </c>
    </row>
    <row r="1199" spans="2:65" s="1" customFormat="1" ht="22.5" customHeight="1">
      <c r="B1199" s="39"/>
      <c r="C1199" s="191" t="s">
        <v>2145</v>
      </c>
      <c r="D1199" s="191" t="s">
        <v>170</v>
      </c>
      <c r="E1199" s="192" t="s">
        <v>2146</v>
      </c>
      <c r="F1199" s="193" t="s">
        <v>2147</v>
      </c>
      <c r="G1199" s="194" t="s">
        <v>1422</v>
      </c>
      <c r="H1199" s="195">
        <v>3</v>
      </c>
      <c r="I1199" s="196"/>
      <c r="J1199" s="197">
        <f t="shared" si="70"/>
        <v>0</v>
      </c>
      <c r="K1199" s="193" t="s">
        <v>22</v>
      </c>
      <c r="L1199" s="59"/>
      <c r="M1199" s="198" t="s">
        <v>22</v>
      </c>
      <c r="N1199" s="199" t="s">
        <v>49</v>
      </c>
      <c r="O1199" s="40"/>
      <c r="P1199" s="200">
        <f t="shared" si="71"/>
        <v>0</v>
      </c>
      <c r="Q1199" s="200">
        <v>1.9599999999999999E-3</v>
      </c>
      <c r="R1199" s="200">
        <f t="shared" si="72"/>
        <v>5.8799999999999998E-3</v>
      </c>
      <c r="S1199" s="200">
        <v>0</v>
      </c>
      <c r="T1199" s="201">
        <f t="shared" si="73"/>
        <v>0</v>
      </c>
      <c r="AR1199" s="22" t="s">
        <v>249</v>
      </c>
      <c r="AT1199" s="22" t="s">
        <v>170</v>
      </c>
      <c r="AU1199" s="22" t="s">
        <v>87</v>
      </c>
      <c r="AY1199" s="22" t="s">
        <v>168</v>
      </c>
      <c r="BE1199" s="202">
        <f t="shared" si="74"/>
        <v>0</v>
      </c>
      <c r="BF1199" s="202">
        <f t="shared" si="75"/>
        <v>0</v>
      </c>
      <c r="BG1199" s="202">
        <f t="shared" si="76"/>
        <v>0</v>
      </c>
      <c r="BH1199" s="202">
        <f t="shared" si="77"/>
        <v>0</v>
      </c>
      <c r="BI1199" s="202">
        <f t="shared" si="78"/>
        <v>0</v>
      </c>
      <c r="BJ1199" s="22" t="s">
        <v>24</v>
      </c>
      <c r="BK1199" s="202">
        <f t="shared" si="79"/>
        <v>0</v>
      </c>
      <c r="BL1199" s="22" t="s">
        <v>249</v>
      </c>
      <c r="BM1199" s="22" t="s">
        <v>2148</v>
      </c>
    </row>
    <row r="1200" spans="2:65" s="1" customFormat="1" ht="22.5" customHeight="1">
      <c r="B1200" s="39"/>
      <c r="C1200" s="191" t="s">
        <v>2149</v>
      </c>
      <c r="D1200" s="191" t="s">
        <v>170</v>
      </c>
      <c r="E1200" s="192" t="s">
        <v>2150</v>
      </c>
      <c r="F1200" s="193" t="s">
        <v>2151</v>
      </c>
      <c r="G1200" s="194" t="s">
        <v>1422</v>
      </c>
      <c r="H1200" s="195">
        <v>3</v>
      </c>
      <c r="I1200" s="196"/>
      <c r="J1200" s="197">
        <f t="shared" si="70"/>
        <v>0</v>
      </c>
      <c r="K1200" s="193" t="s">
        <v>174</v>
      </c>
      <c r="L1200" s="59"/>
      <c r="M1200" s="198" t="s">
        <v>22</v>
      </c>
      <c r="N1200" s="199" t="s">
        <v>49</v>
      </c>
      <c r="O1200" s="40"/>
      <c r="P1200" s="200">
        <f t="shared" si="71"/>
        <v>0</v>
      </c>
      <c r="Q1200" s="200">
        <v>1.8400000000000001E-3</v>
      </c>
      <c r="R1200" s="200">
        <f t="shared" si="72"/>
        <v>5.5200000000000006E-3</v>
      </c>
      <c r="S1200" s="200">
        <v>0</v>
      </c>
      <c r="T1200" s="201">
        <f t="shared" si="73"/>
        <v>0</v>
      </c>
      <c r="AR1200" s="22" t="s">
        <v>249</v>
      </c>
      <c r="AT1200" s="22" t="s">
        <v>170</v>
      </c>
      <c r="AU1200" s="22" t="s">
        <v>87</v>
      </c>
      <c r="AY1200" s="22" t="s">
        <v>168</v>
      </c>
      <c r="BE1200" s="202">
        <f t="shared" si="74"/>
        <v>0</v>
      </c>
      <c r="BF1200" s="202">
        <f t="shared" si="75"/>
        <v>0</v>
      </c>
      <c r="BG1200" s="202">
        <f t="shared" si="76"/>
        <v>0</v>
      </c>
      <c r="BH1200" s="202">
        <f t="shared" si="77"/>
        <v>0</v>
      </c>
      <c r="BI1200" s="202">
        <f t="shared" si="78"/>
        <v>0</v>
      </c>
      <c r="BJ1200" s="22" t="s">
        <v>24</v>
      </c>
      <c r="BK1200" s="202">
        <f t="shared" si="79"/>
        <v>0</v>
      </c>
      <c r="BL1200" s="22" t="s">
        <v>249</v>
      </c>
      <c r="BM1200" s="22" t="s">
        <v>2152</v>
      </c>
    </row>
    <row r="1201" spans="2:65" s="1" customFormat="1" ht="22.5" customHeight="1">
      <c r="B1201" s="39"/>
      <c r="C1201" s="191" t="s">
        <v>2153</v>
      </c>
      <c r="D1201" s="191" t="s">
        <v>170</v>
      </c>
      <c r="E1201" s="192" t="s">
        <v>2154</v>
      </c>
      <c r="F1201" s="193" t="s">
        <v>2155</v>
      </c>
      <c r="G1201" s="194" t="s">
        <v>276</v>
      </c>
      <c r="H1201" s="195">
        <v>4</v>
      </c>
      <c r="I1201" s="196"/>
      <c r="J1201" s="197">
        <f t="shared" si="70"/>
        <v>0</v>
      </c>
      <c r="K1201" s="193" t="s">
        <v>22</v>
      </c>
      <c r="L1201" s="59"/>
      <c r="M1201" s="198" t="s">
        <v>22</v>
      </c>
      <c r="N1201" s="199" t="s">
        <v>49</v>
      </c>
      <c r="O1201" s="40"/>
      <c r="P1201" s="200">
        <f t="shared" si="71"/>
        <v>0</v>
      </c>
      <c r="Q1201" s="200">
        <v>1.3999999999999999E-4</v>
      </c>
      <c r="R1201" s="200">
        <f t="shared" si="72"/>
        <v>5.5999999999999995E-4</v>
      </c>
      <c r="S1201" s="200">
        <v>0</v>
      </c>
      <c r="T1201" s="201">
        <f t="shared" si="73"/>
        <v>0</v>
      </c>
      <c r="AR1201" s="22" t="s">
        <v>249</v>
      </c>
      <c r="AT1201" s="22" t="s">
        <v>170</v>
      </c>
      <c r="AU1201" s="22" t="s">
        <v>87</v>
      </c>
      <c r="AY1201" s="22" t="s">
        <v>168</v>
      </c>
      <c r="BE1201" s="202">
        <f t="shared" si="74"/>
        <v>0</v>
      </c>
      <c r="BF1201" s="202">
        <f t="shared" si="75"/>
        <v>0</v>
      </c>
      <c r="BG1201" s="202">
        <f t="shared" si="76"/>
        <v>0</v>
      </c>
      <c r="BH1201" s="202">
        <f t="shared" si="77"/>
        <v>0</v>
      </c>
      <c r="BI1201" s="202">
        <f t="shared" si="78"/>
        <v>0</v>
      </c>
      <c r="BJ1201" s="22" t="s">
        <v>24</v>
      </c>
      <c r="BK1201" s="202">
        <f t="shared" si="79"/>
        <v>0</v>
      </c>
      <c r="BL1201" s="22" t="s">
        <v>249</v>
      </c>
      <c r="BM1201" s="22" t="s">
        <v>2156</v>
      </c>
    </row>
    <row r="1202" spans="2:65" s="1" customFormat="1" ht="22.5" customHeight="1">
      <c r="B1202" s="39"/>
      <c r="C1202" s="191" t="s">
        <v>2157</v>
      </c>
      <c r="D1202" s="191" t="s">
        <v>170</v>
      </c>
      <c r="E1202" s="192" t="s">
        <v>2158</v>
      </c>
      <c r="F1202" s="193" t="s">
        <v>2159</v>
      </c>
      <c r="G1202" s="194" t="s">
        <v>276</v>
      </c>
      <c r="H1202" s="195">
        <v>4</v>
      </c>
      <c r="I1202" s="196"/>
      <c r="J1202" s="197">
        <f t="shared" si="70"/>
        <v>0</v>
      </c>
      <c r="K1202" s="193" t="s">
        <v>22</v>
      </c>
      <c r="L1202" s="59"/>
      <c r="M1202" s="198" t="s">
        <v>22</v>
      </c>
      <c r="N1202" s="199" t="s">
        <v>49</v>
      </c>
      <c r="O1202" s="40"/>
      <c r="P1202" s="200">
        <f t="shared" si="71"/>
        <v>0</v>
      </c>
      <c r="Q1202" s="200">
        <v>2.3000000000000001E-4</v>
      </c>
      <c r="R1202" s="200">
        <f t="shared" si="72"/>
        <v>9.2000000000000003E-4</v>
      </c>
      <c r="S1202" s="200">
        <v>0</v>
      </c>
      <c r="T1202" s="201">
        <f t="shared" si="73"/>
        <v>0</v>
      </c>
      <c r="AR1202" s="22" t="s">
        <v>249</v>
      </c>
      <c r="AT1202" s="22" t="s">
        <v>170</v>
      </c>
      <c r="AU1202" s="22" t="s">
        <v>87</v>
      </c>
      <c r="AY1202" s="22" t="s">
        <v>168</v>
      </c>
      <c r="BE1202" s="202">
        <f t="shared" si="74"/>
        <v>0</v>
      </c>
      <c r="BF1202" s="202">
        <f t="shared" si="75"/>
        <v>0</v>
      </c>
      <c r="BG1202" s="202">
        <f t="shared" si="76"/>
        <v>0</v>
      </c>
      <c r="BH1202" s="202">
        <f t="shared" si="77"/>
        <v>0</v>
      </c>
      <c r="BI1202" s="202">
        <f t="shared" si="78"/>
        <v>0</v>
      </c>
      <c r="BJ1202" s="22" t="s">
        <v>24</v>
      </c>
      <c r="BK1202" s="202">
        <f t="shared" si="79"/>
        <v>0</v>
      </c>
      <c r="BL1202" s="22" t="s">
        <v>249</v>
      </c>
      <c r="BM1202" s="22" t="s">
        <v>2160</v>
      </c>
    </row>
    <row r="1203" spans="2:65" s="1" customFormat="1" ht="22.5" customHeight="1">
      <c r="B1203" s="39"/>
      <c r="C1203" s="191" t="s">
        <v>2161</v>
      </c>
      <c r="D1203" s="191" t="s">
        <v>170</v>
      </c>
      <c r="E1203" s="192" t="s">
        <v>2162</v>
      </c>
      <c r="F1203" s="193" t="s">
        <v>2163</v>
      </c>
      <c r="G1203" s="194" t="s">
        <v>276</v>
      </c>
      <c r="H1203" s="195">
        <v>6</v>
      </c>
      <c r="I1203" s="196"/>
      <c r="J1203" s="197">
        <f t="shared" si="70"/>
        <v>0</v>
      </c>
      <c r="K1203" s="193" t="s">
        <v>174</v>
      </c>
      <c r="L1203" s="59"/>
      <c r="M1203" s="198" t="s">
        <v>22</v>
      </c>
      <c r="N1203" s="199" t="s">
        <v>49</v>
      </c>
      <c r="O1203" s="40"/>
      <c r="P1203" s="200">
        <f t="shared" si="71"/>
        <v>0</v>
      </c>
      <c r="Q1203" s="200">
        <v>3.1E-4</v>
      </c>
      <c r="R1203" s="200">
        <f t="shared" si="72"/>
        <v>1.8600000000000001E-3</v>
      </c>
      <c r="S1203" s="200">
        <v>0</v>
      </c>
      <c r="T1203" s="201">
        <f t="shared" si="73"/>
        <v>0</v>
      </c>
      <c r="AR1203" s="22" t="s">
        <v>249</v>
      </c>
      <c r="AT1203" s="22" t="s">
        <v>170</v>
      </c>
      <c r="AU1203" s="22" t="s">
        <v>87</v>
      </c>
      <c r="AY1203" s="22" t="s">
        <v>168</v>
      </c>
      <c r="BE1203" s="202">
        <f t="shared" si="74"/>
        <v>0</v>
      </c>
      <c r="BF1203" s="202">
        <f t="shared" si="75"/>
        <v>0</v>
      </c>
      <c r="BG1203" s="202">
        <f t="shared" si="76"/>
        <v>0</v>
      </c>
      <c r="BH1203" s="202">
        <f t="shared" si="77"/>
        <v>0</v>
      </c>
      <c r="BI1203" s="202">
        <f t="shared" si="78"/>
        <v>0</v>
      </c>
      <c r="BJ1203" s="22" t="s">
        <v>24</v>
      </c>
      <c r="BK1203" s="202">
        <f t="shared" si="79"/>
        <v>0</v>
      </c>
      <c r="BL1203" s="22" t="s">
        <v>249</v>
      </c>
      <c r="BM1203" s="22" t="s">
        <v>2164</v>
      </c>
    </row>
    <row r="1204" spans="2:65" s="1" customFormat="1" ht="31.5" customHeight="1">
      <c r="B1204" s="39"/>
      <c r="C1204" s="191" t="s">
        <v>2165</v>
      </c>
      <c r="D1204" s="191" t="s">
        <v>170</v>
      </c>
      <c r="E1204" s="192" t="s">
        <v>2166</v>
      </c>
      <c r="F1204" s="193" t="s">
        <v>2167</v>
      </c>
      <c r="G1204" s="194" t="s">
        <v>218</v>
      </c>
      <c r="H1204" s="195">
        <v>0.23100000000000001</v>
      </c>
      <c r="I1204" s="196"/>
      <c r="J1204" s="197">
        <f t="shared" si="70"/>
        <v>0</v>
      </c>
      <c r="K1204" s="193" t="s">
        <v>174</v>
      </c>
      <c r="L1204" s="59"/>
      <c r="M1204" s="198" t="s">
        <v>22</v>
      </c>
      <c r="N1204" s="199" t="s">
        <v>49</v>
      </c>
      <c r="O1204" s="40"/>
      <c r="P1204" s="200">
        <f t="shared" si="71"/>
        <v>0</v>
      </c>
      <c r="Q1204" s="200">
        <v>0</v>
      </c>
      <c r="R1204" s="200">
        <f t="shared" si="72"/>
        <v>0</v>
      </c>
      <c r="S1204" s="200">
        <v>0</v>
      </c>
      <c r="T1204" s="201">
        <f t="shared" si="73"/>
        <v>0</v>
      </c>
      <c r="AR1204" s="22" t="s">
        <v>249</v>
      </c>
      <c r="AT1204" s="22" t="s">
        <v>170</v>
      </c>
      <c r="AU1204" s="22" t="s">
        <v>87</v>
      </c>
      <c r="AY1204" s="22" t="s">
        <v>168</v>
      </c>
      <c r="BE1204" s="202">
        <f t="shared" si="74"/>
        <v>0</v>
      </c>
      <c r="BF1204" s="202">
        <f t="shared" si="75"/>
        <v>0</v>
      </c>
      <c r="BG1204" s="202">
        <f t="shared" si="76"/>
        <v>0</v>
      </c>
      <c r="BH1204" s="202">
        <f t="shared" si="77"/>
        <v>0</v>
      </c>
      <c r="BI1204" s="202">
        <f t="shared" si="78"/>
        <v>0</v>
      </c>
      <c r="BJ1204" s="22" t="s">
        <v>24</v>
      </c>
      <c r="BK1204" s="202">
        <f t="shared" si="79"/>
        <v>0</v>
      </c>
      <c r="BL1204" s="22" t="s">
        <v>249</v>
      </c>
      <c r="BM1204" s="22" t="s">
        <v>2168</v>
      </c>
    </row>
    <row r="1205" spans="2:65" s="10" customFormat="1" ht="29.85" customHeight="1">
      <c r="B1205" s="174"/>
      <c r="C1205" s="175"/>
      <c r="D1205" s="188" t="s">
        <v>77</v>
      </c>
      <c r="E1205" s="189" t="s">
        <v>2169</v>
      </c>
      <c r="F1205" s="189" t="s">
        <v>2170</v>
      </c>
      <c r="G1205" s="175"/>
      <c r="H1205" s="175"/>
      <c r="I1205" s="178"/>
      <c r="J1205" s="190">
        <f>BK1205</f>
        <v>0</v>
      </c>
      <c r="K1205" s="175"/>
      <c r="L1205" s="180"/>
      <c r="M1205" s="181"/>
      <c r="N1205" s="182"/>
      <c r="O1205" s="182"/>
      <c r="P1205" s="183">
        <f>SUM(P1206:P1208)</f>
        <v>0</v>
      </c>
      <c r="Q1205" s="182"/>
      <c r="R1205" s="183">
        <f>SUM(R1206:R1208)</f>
        <v>0.11399999999999999</v>
      </c>
      <c r="S1205" s="182"/>
      <c r="T1205" s="184">
        <f>SUM(T1206:T1208)</f>
        <v>0</v>
      </c>
      <c r="AR1205" s="185" t="s">
        <v>87</v>
      </c>
      <c r="AT1205" s="186" t="s">
        <v>77</v>
      </c>
      <c r="AU1205" s="186" t="s">
        <v>24</v>
      </c>
      <c r="AY1205" s="185" t="s">
        <v>168</v>
      </c>
      <c r="BK1205" s="187">
        <f>SUM(BK1206:BK1208)</f>
        <v>0</v>
      </c>
    </row>
    <row r="1206" spans="2:65" s="1" customFormat="1" ht="31.5" customHeight="1">
      <c r="B1206" s="39"/>
      <c r="C1206" s="191" t="s">
        <v>2171</v>
      </c>
      <c r="D1206" s="191" t="s">
        <v>170</v>
      </c>
      <c r="E1206" s="192" t="s">
        <v>2172</v>
      </c>
      <c r="F1206" s="193" t="s">
        <v>2173</v>
      </c>
      <c r="G1206" s="194" t="s">
        <v>1422</v>
      </c>
      <c r="H1206" s="195">
        <v>6</v>
      </c>
      <c r="I1206" s="196"/>
      <c r="J1206" s="197">
        <f>ROUND(I1206*H1206,2)</f>
        <v>0</v>
      </c>
      <c r="K1206" s="193" t="s">
        <v>174</v>
      </c>
      <c r="L1206" s="59"/>
      <c r="M1206" s="198" t="s">
        <v>22</v>
      </c>
      <c r="N1206" s="199" t="s">
        <v>49</v>
      </c>
      <c r="O1206" s="40"/>
      <c r="P1206" s="200">
        <f>O1206*H1206</f>
        <v>0</v>
      </c>
      <c r="Q1206" s="200">
        <v>1.8499999999999999E-2</v>
      </c>
      <c r="R1206" s="200">
        <f>Q1206*H1206</f>
        <v>0.11099999999999999</v>
      </c>
      <c r="S1206" s="200">
        <v>0</v>
      </c>
      <c r="T1206" s="201">
        <f>S1206*H1206</f>
        <v>0</v>
      </c>
      <c r="AR1206" s="22" t="s">
        <v>249</v>
      </c>
      <c r="AT1206" s="22" t="s">
        <v>170</v>
      </c>
      <c r="AU1206" s="22" t="s">
        <v>87</v>
      </c>
      <c r="AY1206" s="22" t="s">
        <v>168</v>
      </c>
      <c r="BE1206" s="202">
        <f>IF(N1206="základní",J1206,0)</f>
        <v>0</v>
      </c>
      <c r="BF1206" s="202">
        <f>IF(N1206="snížená",J1206,0)</f>
        <v>0</v>
      </c>
      <c r="BG1206" s="202">
        <f>IF(N1206="zákl. přenesená",J1206,0)</f>
        <v>0</v>
      </c>
      <c r="BH1206" s="202">
        <f>IF(N1206="sníž. přenesená",J1206,0)</f>
        <v>0</v>
      </c>
      <c r="BI1206" s="202">
        <f>IF(N1206="nulová",J1206,0)</f>
        <v>0</v>
      </c>
      <c r="BJ1206" s="22" t="s">
        <v>24</v>
      </c>
      <c r="BK1206" s="202">
        <f>ROUND(I1206*H1206,2)</f>
        <v>0</v>
      </c>
      <c r="BL1206" s="22" t="s">
        <v>249</v>
      </c>
      <c r="BM1206" s="22" t="s">
        <v>2174</v>
      </c>
    </row>
    <row r="1207" spans="2:65" s="1" customFormat="1" ht="22.5" customHeight="1">
      <c r="B1207" s="39"/>
      <c r="C1207" s="191" t="s">
        <v>2175</v>
      </c>
      <c r="D1207" s="191" t="s">
        <v>170</v>
      </c>
      <c r="E1207" s="192" t="s">
        <v>2176</v>
      </c>
      <c r="F1207" s="193" t="s">
        <v>2177</v>
      </c>
      <c r="G1207" s="194" t="s">
        <v>276</v>
      </c>
      <c r="H1207" s="195">
        <v>6</v>
      </c>
      <c r="I1207" s="196"/>
      <c r="J1207" s="197">
        <f>ROUND(I1207*H1207,2)</f>
        <v>0</v>
      </c>
      <c r="K1207" s="193" t="s">
        <v>22</v>
      </c>
      <c r="L1207" s="59"/>
      <c r="M1207" s="198" t="s">
        <v>22</v>
      </c>
      <c r="N1207" s="199" t="s">
        <v>49</v>
      </c>
      <c r="O1207" s="40"/>
      <c r="P1207" s="200">
        <f>O1207*H1207</f>
        <v>0</v>
      </c>
      <c r="Q1207" s="200">
        <v>5.0000000000000001E-4</v>
      </c>
      <c r="R1207" s="200">
        <f>Q1207*H1207</f>
        <v>3.0000000000000001E-3</v>
      </c>
      <c r="S1207" s="200">
        <v>0</v>
      </c>
      <c r="T1207" s="201">
        <f>S1207*H1207</f>
        <v>0</v>
      </c>
      <c r="AR1207" s="22" t="s">
        <v>249</v>
      </c>
      <c r="AT1207" s="22" t="s">
        <v>170</v>
      </c>
      <c r="AU1207" s="22" t="s">
        <v>87</v>
      </c>
      <c r="AY1207" s="22" t="s">
        <v>168</v>
      </c>
      <c r="BE1207" s="202">
        <f>IF(N1207="základní",J1207,0)</f>
        <v>0</v>
      </c>
      <c r="BF1207" s="202">
        <f>IF(N1207="snížená",J1207,0)</f>
        <v>0</v>
      </c>
      <c r="BG1207" s="202">
        <f>IF(N1207="zákl. přenesená",J1207,0)</f>
        <v>0</v>
      </c>
      <c r="BH1207" s="202">
        <f>IF(N1207="sníž. přenesená",J1207,0)</f>
        <v>0</v>
      </c>
      <c r="BI1207" s="202">
        <f>IF(N1207="nulová",J1207,0)</f>
        <v>0</v>
      </c>
      <c r="BJ1207" s="22" t="s">
        <v>24</v>
      </c>
      <c r="BK1207" s="202">
        <f>ROUND(I1207*H1207,2)</f>
        <v>0</v>
      </c>
      <c r="BL1207" s="22" t="s">
        <v>249</v>
      </c>
      <c r="BM1207" s="22" t="s">
        <v>2178</v>
      </c>
    </row>
    <row r="1208" spans="2:65" s="1" customFormat="1" ht="31.5" customHeight="1">
      <c r="B1208" s="39"/>
      <c r="C1208" s="191" t="s">
        <v>2179</v>
      </c>
      <c r="D1208" s="191" t="s">
        <v>170</v>
      </c>
      <c r="E1208" s="192" t="s">
        <v>2180</v>
      </c>
      <c r="F1208" s="193" t="s">
        <v>2181</v>
      </c>
      <c r="G1208" s="194" t="s">
        <v>218</v>
      </c>
      <c r="H1208" s="195">
        <v>0.114</v>
      </c>
      <c r="I1208" s="196"/>
      <c r="J1208" s="197">
        <f>ROUND(I1208*H1208,2)</f>
        <v>0</v>
      </c>
      <c r="K1208" s="193" t="s">
        <v>174</v>
      </c>
      <c r="L1208" s="59"/>
      <c r="M1208" s="198" t="s">
        <v>22</v>
      </c>
      <c r="N1208" s="199" t="s">
        <v>49</v>
      </c>
      <c r="O1208" s="40"/>
      <c r="P1208" s="200">
        <f>O1208*H1208</f>
        <v>0</v>
      </c>
      <c r="Q1208" s="200">
        <v>0</v>
      </c>
      <c r="R1208" s="200">
        <f>Q1208*H1208</f>
        <v>0</v>
      </c>
      <c r="S1208" s="200">
        <v>0</v>
      </c>
      <c r="T1208" s="201">
        <f>S1208*H1208</f>
        <v>0</v>
      </c>
      <c r="AR1208" s="22" t="s">
        <v>249</v>
      </c>
      <c r="AT1208" s="22" t="s">
        <v>170</v>
      </c>
      <c r="AU1208" s="22" t="s">
        <v>87</v>
      </c>
      <c r="AY1208" s="22" t="s">
        <v>168</v>
      </c>
      <c r="BE1208" s="202">
        <f>IF(N1208="základní",J1208,0)</f>
        <v>0</v>
      </c>
      <c r="BF1208" s="202">
        <f>IF(N1208="snížená",J1208,0)</f>
        <v>0</v>
      </c>
      <c r="BG1208" s="202">
        <f>IF(N1208="zákl. přenesená",J1208,0)</f>
        <v>0</v>
      </c>
      <c r="BH1208" s="202">
        <f>IF(N1208="sníž. přenesená",J1208,0)</f>
        <v>0</v>
      </c>
      <c r="BI1208" s="202">
        <f>IF(N1208="nulová",J1208,0)</f>
        <v>0</v>
      </c>
      <c r="BJ1208" s="22" t="s">
        <v>24</v>
      </c>
      <c r="BK1208" s="202">
        <f>ROUND(I1208*H1208,2)</f>
        <v>0</v>
      </c>
      <c r="BL1208" s="22" t="s">
        <v>249</v>
      </c>
      <c r="BM1208" s="22" t="s">
        <v>2182</v>
      </c>
    </row>
    <row r="1209" spans="2:65" s="10" customFormat="1" ht="29.85" customHeight="1">
      <c r="B1209" s="174"/>
      <c r="C1209" s="175"/>
      <c r="D1209" s="188" t="s">
        <v>77</v>
      </c>
      <c r="E1209" s="189" t="s">
        <v>2183</v>
      </c>
      <c r="F1209" s="189" t="s">
        <v>2184</v>
      </c>
      <c r="G1209" s="175"/>
      <c r="H1209" s="175"/>
      <c r="I1209" s="178"/>
      <c r="J1209" s="190">
        <f>BK1209</f>
        <v>0</v>
      </c>
      <c r="K1209" s="175"/>
      <c r="L1209" s="180"/>
      <c r="M1209" s="181"/>
      <c r="N1209" s="182"/>
      <c r="O1209" s="182"/>
      <c r="P1209" s="183">
        <f>SUM(P1210:P1211)</f>
        <v>0</v>
      </c>
      <c r="Q1209" s="182"/>
      <c r="R1209" s="183">
        <f>SUM(R1210:R1211)</f>
        <v>0</v>
      </c>
      <c r="S1209" s="182"/>
      <c r="T1209" s="184">
        <f>SUM(T1210:T1211)</f>
        <v>0</v>
      </c>
      <c r="AR1209" s="185" t="s">
        <v>87</v>
      </c>
      <c r="AT1209" s="186" t="s">
        <v>77</v>
      </c>
      <c r="AU1209" s="186" t="s">
        <v>24</v>
      </c>
      <c r="AY1209" s="185" t="s">
        <v>168</v>
      </c>
      <c r="BK1209" s="187">
        <f>SUM(BK1210:BK1211)</f>
        <v>0</v>
      </c>
    </row>
    <row r="1210" spans="2:65" s="1" customFormat="1" ht="31.5" customHeight="1">
      <c r="B1210" s="39"/>
      <c r="C1210" s="191" t="s">
        <v>2185</v>
      </c>
      <c r="D1210" s="191" t="s">
        <v>170</v>
      </c>
      <c r="E1210" s="192" t="s">
        <v>2186</v>
      </c>
      <c r="F1210" s="193" t="s">
        <v>2187</v>
      </c>
      <c r="G1210" s="194" t="s">
        <v>276</v>
      </c>
      <c r="H1210" s="195">
        <v>1</v>
      </c>
      <c r="I1210" s="196"/>
      <c r="J1210" s="197">
        <f>ROUND(I1210*H1210,2)</f>
        <v>0</v>
      </c>
      <c r="K1210" s="193" t="s">
        <v>22</v>
      </c>
      <c r="L1210" s="59"/>
      <c r="M1210" s="198" t="s">
        <v>22</v>
      </c>
      <c r="N1210" s="199" t="s">
        <v>49</v>
      </c>
      <c r="O1210" s="40"/>
      <c r="P1210" s="200">
        <f>O1210*H1210</f>
        <v>0</v>
      </c>
      <c r="Q1210" s="200">
        <v>0</v>
      </c>
      <c r="R1210" s="200">
        <f>Q1210*H1210</f>
        <v>0</v>
      </c>
      <c r="S1210" s="200">
        <v>0</v>
      </c>
      <c r="T1210" s="201">
        <f>S1210*H1210</f>
        <v>0</v>
      </c>
      <c r="AR1210" s="22" t="s">
        <v>249</v>
      </c>
      <c r="AT1210" s="22" t="s">
        <v>170</v>
      </c>
      <c r="AU1210" s="22" t="s">
        <v>87</v>
      </c>
      <c r="AY1210" s="22" t="s">
        <v>168</v>
      </c>
      <c r="BE1210" s="202">
        <f>IF(N1210="základní",J1210,0)</f>
        <v>0</v>
      </c>
      <c r="BF1210" s="202">
        <f>IF(N1210="snížená",J1210,0)</f>
        <v>0</v>
      </c>
      <c r="BG1210" s="202">
        <f>IF(N1210="zákl. přenesená",J1210,0)</f>
        <v>0</v>
      </c>
      <c r="BH1210" s="202">
        <f>IF(N1210="sníž. přenesená",J1210,0)</f>
        <v>0</v>
      </c>
      <c r="BI1210" s="202">
        <f>IF(N1210="nulová",J1210,0)</f>
        <v>0</v>
      </c>
      <c r="BJ1210" s="22" t="s">
        <v>24</v>
      </c>
      <c r="BK1210" s="202">
        <f>ROUND(I1210*H1210,2)</f>
        <v>0</v>
      </c>
      <c r="BL1210" s="22" t="s">
        <v>249</v>
      </c>
      <c r="BM1210" s="22" t="s">
        <v>2188</v>
      </c>
    </row>
    <row r="1211" spans="2:65" s="1" customFormat="1" ht="31.5" customHeight="1">
      <c r="B1211" s="39"/>
      <c r="C1211" s="191" t="s">
        <v>2189</v>
      </c>
      <c r="D1211" s="191" t="s">
        <v>170</v>
      </c>
      <c r="E1211" s="192" t="s">
        <v>2190</v>
      </c>
      <c r="F1211" s="193" t="s">
        <v>2191</v>
      </c>
      <c r="G1211" s="194" t="s">
        <v>276</v>
      </c>
      <c r="H1211" s="195">
        <v>1</v>
      </c>
      <c r="I1211" s="196"/>
      <c r="J1211" s="197">
        <f>ROUND(I1211*H1211,2)</f>
        <v>0</v>
      </c>
      <c r="K1211" s="193" t="s">
        <v>22</v>
      </c>
      <c r="L1211" s="59"/>
      <c r="M1211" s="198" t="s">
        <v>22</v>
      </c>
      <c r="N1211" s="199" t="s">
        <v>49</v>
      </c>
      <c r="O1211" s="40"/>
      <c r="P1211" s="200">
        <f>O1211*H1211</f>
        <v>0</v>
      </c>
      <c r="Q1211" s="200">
        <v>0</v>
      </c>
      <c r="R1211" s="200">
        <f>Q1211*H1211</f>
        <v>0</v>
      </c>
      <c r="S1211" s="200">
        <v>0</v>
      </c>
      <c r="T1211" s="201">
        <f>S1211*H1211</f>
        <v>0</v>
      </c>
      <c r="AR1211" s="22" t="s">
        <v>249</v>
      </c>
      <c r="AT1211" s="22" t="s">
        <v>170</v>
      </c>
      <c r="AU1211" s="22" t="s">
        <v>87</v>
      </c>
      <c r="AY1211" s="22" t="s">
        <v>168</v>
      </c>
      <c r="BE1211" s="202">
        <f>IF(N1211="základní",J1211,0)</f>
        <v>0</v>
      </c>
      <c r="BF1211" s="202">
        <f>IF(N1211="snížená",J1211,0)</f>
        <v>0</v>
      </c>
      <c r="BG1211" s="202">
        <f>IF(N1211="zákl. přenesená",J1211,0)</f>
        <v>0</v>
      </c>
      <c r="BH1211" s="202">
        <f>IF(N1211="sníž. přenesená",J1211,0)</f>
        <v>0</v>
      </c>
      <c r="BI1211" s="202">
        <f>IF(N1211="nulová",J1211,0)</f>
        <v>0</v>
      </c>
      <c r="BJ1211" s="22" t="s">
        <v>24</v>
      </c>
      <c r="BK1211" s="202">
        <f>ROUND(I1211*H1211,2)</f>
        <v>0</v>
      </c>
      <c r="BL1211" s="22" t="s">
        <v>249</v>
      </c>
      <c r="BM1211" s="22" t="s">
        <v>2192</v>
      </c>
    </row>
    <row r="1212" spans="2:65" s="10" customFormat="1" ht="29.85" customHeight="1">
      <c r="B1212" s="174"/>
      <c r="C1212" s="175"/>
      <c r="D1212" s="188" t="s">
        <v>77</v>
      </c>
      <c r="E1212" s="189" t="s">
        <v>2193</v>
      </c>
      <c r="F1212" s="189" t="s">
        <v>2194</v>
      </c>
      <c r="G1212" s="175"/>
      <c r="H1212" s="175"/>
      <c r="I1212" s="178"/>
      <c r="J1212" s="190">
        <f>BK1212</f>
        <v>0</v>
      </c>
      <c r="K1212" s="175"/>
      <c r="L1212" s="180"/>
      <c r="M1212" s="181"/>
      <c r="N1212" s="182"/>
      <c r="O1212" s="182"/>
      <c r="P1212" s="183">
        <f>P1213</f>
        <v>0</v>
      </c>
      <c r="Q1212" s="182"/>
      <c r="R1212" s="183">
        <f>R1213</f>
        <v>0</v>
      </c>
      <c r="S1212" s="182"/>
      <c r="T1212" s="184">
        <f>T1213</f>
        <v>0</v>
      </c>
      <c r="AR1212" s="185" t="s">
        <v>87</v>
      </c>
      <c r="AT1212" s="186" t="s">
        <v>77</v>
      </c>
      <c r="AU1212" s="186" t="s">
        <v>24</v>
      </c>
      <c r="AY1212" s="185" t="s">
        <v>168</v>
      </c>
      <c r="BK1212" s="187">
        <f>BK1213</f>
        <v>0</v>
      </c>
    </row>
    <row r="1213" spans="2:65" s="1" customFormat="1" ht="22.5" customHeight="1">
      <c r="B1213" s="39"/>
      <c r="C1213" s="191" t="s">
        <v>2195</v>
      </c>
      <c r="D1213" s="191" t="s">
        <v>170</v>
      </c>
      <c r="E1213" s="192" t="s">
        <v>2196</v>
      </c>
      <c r="F1213" s="193" t="s">
        <v>2197</v>
      </c>
      <c r="G1213" s="194" t="s">
        <v>1373</v>
      </c>
      <c r="H1213" s="195">
        <v>1</v>
      </c>
      <c r="I1213" s="196"/>
      <c r="J1213" s="197">
        <f>ROUND(I1213*H1213,2)</f>
        <v>0</v>
      </c>
      <c r="K1213" s="193" t="s">
        <v>22</v>
      </c>
      <c r="L1213" s="59"/>
      <c r="M1213" s="198" t="s">
        <v>22</v>
      </c>
      <c r="N1213" s="199" t="s">
        <v>49</v>
      </c>
      <c r="O1213" s="40"/>
      <c r="P1213" s="200">
        <f>O1213*H1213</f>
        <v>0</v>
      </c>
      <c r="Q1213" s="200">
        <v>0</v>
      </c>
      <c r="R1213" s="200">
        <f>Q1213*H1213</f>
        <v>0</v>
      </c>
      <c r="S1213" s="200">
        <v>0</v>
      </c>
      <c r="T1213" s="201">
        <f>S1213*H1213</f>
        <v>0</v>
      </c>
      <c r="AR1213" s="22" t="s">
        <v>249</v>
      </c>
      <c r="AT1213" s="22" t="s">
        <v>170</v>
      </c>
      <c r="AU1213" s="22" t="s">
        <v>87</v>
      </c>
      <c r="AY1213" s="22" t="s">
        <v>168</v>
      </c>
      <c r="BE1213" s="202">
        <f>IF(N1213="základní",J1213,0)</f>
        <v>0</v>
      </c>
      <c r="BF1213" s="202">
        <f>IF(N1213="snížená",J1213,0)</f>
        <v>0</v>
      </c>
      <c r="BG1213" s="202">
        <f>IF(N1213="zákl. přenesená",J1213,0)</f>
        <v>0</v>
      </c>
      <c r="BH1213" s="202">
        <f>IF(N1213="sníž. přenesená",J1213,0)</f>
        <v>0</v>
      </c>
      <c r="BI1213" s="202">
        <f>IF(N1213="nulová",J1213,0)</f>
        <v>0</v>
      </c>
      <c r="BJ1213" s="22" t="s">
        <v>24</v>
      </c>
      <c r="BK1213" s="202">
        <f>ROUND(I1213*H1213,2)</f>
        <v>0</v>
      </c>
      <c r="BL1213" s="22" t="s">
        <v>249</v>
      </c>
      <c r="BM1213" s="22" t="s">
        <v>2198</v>
      </c>
    </row>
    <row r="1214" spans="2:65" s="10" customFormat="1" ht="29.85" customHeight="1">
      <c r="B1214" s="174"/>
      <c r="C1214" s="175"/>
      <c r="D1214" s="188" t="s">
        <v>77</v>
      </c>
      <c r="E1214" s="189" t="s">
        <v>2199</v>
      </c>
      <c r="F1214" s="189" t="s">
        <v>2200</v>
      </c>
      <c r="G1214" s="175"/>
      <c r="H1214" s="175"/>
      <c r="I1214" s="178"/>
      <c r="J1214" s="190">
        <f>BK1214</f>
        <v>0</v>
      </c>
      <c r="K1214" s="175"/>
      <c r="L1214" s="180"/>
      <c r="M1214" s="181"/>
      <c r="N1214" s="182"/>
      <c r="O1214" s="182"/>
      <c r="P1214" s="183">
        <f>SUM(P1215:P1223)</f>
        <v>0</v>
      </c>
      <c r="Q1214" s="182"/>
      <c r="R1214" s="183">
        <f>SUM(R1215:R1223)</f>
        <v>5.3370153000000009</v>
      </c>
      <c r="S1214" s="182"/>
      <c r="T1214" s="184">
        <f>SUM(T1215:T1223)</f>
        <v>0</v>
      </c>
      <c r="AR1214" s="185" t="s">
        <v>87</v>
      </c>
      <c r="AT1214" s="186" t="s">
        <v>77</v>
      </c>
      <c r="AU1214" s="186" t="s">
        <v>24</v>
      </c>
      <c r="AY1214" s="185" t="s">
        <v>168</v>
      </c>
      <c r="BK1214" s="187">
        <f>SUM(BK1215:BK1223)</f>
        <v>0</v>
      </c>
    </row>
    <row r="1215" spans="2:65" s="1" customFormat="1" ht="44.25" customHeight="1">
      <c r="B1215" s="39"/>
      <c r="C1215" s="191" t="s">
        <v>2201</v>
      </c>
      <c r="D1215" s="191" t="s">
        <v>170</v>
      </c>
      <c r="E1215" s="192" t="s">
        <v>2202</v>
      </c>
      <c r="F1215" s="193" t="s">
        <v>2203</v>
      </c>
      <c r="G1215" s="194" t="s">
        <v>173</v>
      </c>
      <c r="H1215" s="195">
        <v>604.76700000000005</v>
      </c>
      <c r="I1215" s="196"/>
      <c r="J1215" s="197">
        <f>ROUND(I1215*H1215,2)</f>
        <v>0</v>
      </c>
      <c r="K1215" s="193" t="s">
        <v>174</v>
      </c>
      <c r="L1215" s="59"/>
      <c r="M1215" s="198" t="s">
        <v>22</v>
      </c>
      <c r="N1215" s="199" t="s">
        <v>49</v>
      </c>
      <c r="O1215" s="40"/>
      <c r="P1215" s="200">
        <f>O1215*H1215</f>
        <v>0</v>
      </c>
      <c r="Q1215" s="200">
        <v>6.8900000000000003E-3</v>
      </c>
      <c r="R1215" s="200">
        <f>Q1215*H1215</f>
        <v>4.1668446300000008</v>
      </c>
      <c r="S1215" s="200">
        <v>0</v>
      </c>
      <c r="T1215" s="201">
        <f>S1215*H1215</f>
        <v>0</v>
      </c>
      <c r="AR1215" s="22" t="s">
        <v>249</v>
      </c>
      <c r="AT1215" s="22" t="s">
        <v>170</v>
      </c>
      <c r="AU1215" s="22" t="s">
        <v>87</v>
      </c>
      <c r="AY1215" s="22" t="s">
        <v>168</v>
      </c>
      <c r="BE1215" s="202">
        <f>IF(N1215="základní",J1215,0)</f>
        <v>0</v>
      </c>
      <c r="BF1215" s="202">
        <f>IF(N1215="snížená",J1215,0)</f>
        <v>0</v>
      </c>
      <c r="BG1215" s="202">
        <f>IF(N1215="zákl. přenesená",J1215,0)</f>
        <v>0</v>
      </c>
      <c r="BH1215" s="202">
        <f>IF(N1215="sníž. přenesená",J1215,0)</f>
        <v>0</v>
      </c>
      <c r="BI1215" s="202">
        <f>IF(N1215="nulová",J1215,0)</f>
        <v>0</v>
      </c>
      <c r="BJ1215" s="22" t="s">
        <v>24</v>
      </c>
      <c r="BK1215" s="202">
        <f>ROUND(I1215*H1215,2)</f>
        <v>0</v>
      </c>
      <c r="BL1215" s="22" t="s">
        <v>249</v>
      </c>
      <c r="BM1215" s="22" t="s">
        <v>2204</v>
      </c>
    </row>
    <row r="1216" spans="2:65" s="1" customFormat="1" ht="22.5" customHeight="1">
      <c r="B1216" s="39"/>
      <c r="C1216" s="191" t="s">
        <v>2205</v>
      </c>
      <c r="D1216" s="191" t="s">
        <v>170</v>
      </c>
      <c r="E1216" s="192" t="s">
        <v>2206</v>
      </c>
      <c r="F1216" s="193" t="s">
        <v>2207</v>
      </c>
      <c r="G1216" s="194" t="s">
        <v>173</v>
      </c>
      <c r="H1216" s="195">
        <v>37.887999999999998</v>
      </c>
      <c r="I1216" s="196"/>
      <c r="J1216" s="197">
        <f>ROUND(I1216*H1216,2)</f>
        <v>0</v>
      </c>
      <c r="K1216" s="193" t="s">
        <v>174</v>
      </c>
      <c r="L1216" s="59"/>
      <c r="M1216" s="198" t="s">
        <v>22</v>
      </c>
      <c r="N1216" s="199" t="s">
        <v>49</v>
      </c>
      <c r="O1216" s="40"/>
      <c r="P1216" s="200">
        <f>O1216*H1216</f>
        <v>0</v>
      </c>
      <c r="Q1216" s="200">
        <v>1.001E-2</v>
      </c>
      <c r="R1216" s="200">
        <f>Q1216*H1216</f>
        <v>0.37925887999999996</v>
      </c>
      <c r="S1216" s="200">
        <v>0</v>
      </c>
      <c r="T1216" s="201">
        <f>S1216*H1216</f>
        <v>0</v>
      </c>
      <c r="AR1216" s="22" t="s">
        <v>249</v>
      </c>
      <c r="AT1216" s="22" t="s">
        <v>170</v>
      </c>
      <c r="AU1216" s="22" t="s">
        <v>87</v>
      </c>
      <c r="AY1216" s="22" t="s">
        <v>168</v>
      </c>
      <c r="BE1216" s="202">
        <f>IF(N1216="základní",J1216,0)</f>
        <v>0</v>
      </c>
      <c r="BF1216" s="202">
        <f>IF(N1216="snížená",J1216,0)</f>
        <v>0</v>
      </c>
      <c r="BG1216" s="202">
        <f>IF(N1216="zákl. přenesená",J1216,0)</f>
        <v>0</v>
      </c>
      <c r="BH1216" s="202">
        <f>IF(N1216="sníž. přenesená",J1216,0)</f>
        <v>0</v>
      </c>
      <c r="BI1216" s="202">
        <f>IF(N1216="nulová",J1216,0)</f>
        <v>0</v>
      </c>
      <c r="BJ1216" s="22" t="s">
        <v>24</v>
      </c>
      <c r="BK1216" s="202">
        <f>ROUND(I1216*H1216,2)</f>
        <v>0</v>
      </c>
      <c r="BL1216" s="22" t="s">
        <v>249</v>
      </c>
      <c r="BM1216" s="22" t="s">
        <v>2208</v>
      </c>
    </row>
    <row r="1217" spans="2:65" s="1" customFormat="1" ht="22.5" customHeight="1">
      <c r="B1217" s="39"/>
      <c r="C1217" s="191" t="s">
        <v>2209</v>
      </c>
      <c r="D1217" s="191" t="s">
        <v>170</v>
      </c>
      <c r="E1217" s="192" t="s">
        <v>2210</v>
      </c>
      <c r="F1217" s="193" t="s">
        <v>2211</v>
      </c>
      <c r="G1217" s="194" t="s">
        <v>173</v>
      </c>
      <c r="H1217" s="195">
        <v>37.887999999999998</v>
      </c>
      <c r="I1217" s="196"/>
      <c r="J1217" s="197">
        <f>ROUND(I1217*H1217,2)</f>
        <v>0</v>
      </c>
      <c r="K1217" s="193" t="s">
        <v>174</v>
      </c>
      <c r="L1217" s="59"/>
      <c r="M1217" s="198" t="s">
        <v>22</v>
      </c>
      <c r="N1217" s="199" t="s">
        <v>49</v>
      </c>
      <c r="O1217" s="40"/>
      <c r="P1217" s="200">
        <f>O1217*H1217</f>
        <v>0</v>
      </c>
      <c r="Q1217" s="200">
        <v>1.6209999999999999E-2</v>
      </c>
      <c r="R1217" s="200">
        <f>Q1217*H1217</f>
        <v>0.6141644799999999</v>
      </c>
      <c r="S1217" s="200">
        <v>0</v>
      </c>
      <c r="T1217" s="201">
        <f>S1217*H1217</f>
        <v>0</v>
      </c>
      <c r="AR1217" s="22" t="s">
        <v>249</v>
      </c>
      <c r="AT1217" s="22" t="s">
        <v>170</v>
      </c>
      <c r="AU1217" s="22" t="s">
        <v>87</v>
      </c>
      <c r="AY1217" s="22" t="s">
        <v>168</v>
      </c>
      <c r="BE1217" s="202">
        <f>IF(N1217="základní",J1217,0)</f>
        <v>0</v>
      </c>
      <c r="BF1217" s="202">
        <f>IF(N1217="snížená",J1217,0)</f>
        <v>0</v>
      </c>
      <c r="BG1217" s="202">
        <f>IF(N1217="zákl. přenesená",J1217,0)</f>
        <v>0</v>
      </c>
      <c r="BH1217" s="202">
        <f>IF(N1217="sníž. přenesená",J1217,0)</f>
        <v>0</v>
      </c>
      <c r="BI1217" s="202">
        <f>IF(N1217="nulová",J1217,0)</f>
        <v>0</v>
      </c>
      <c r="BJ1217" s="22" t="s">
        <v>24</v>
      </c>
      <c r="BK1217" s="202">
        <f>ROUND(I1217*H1217,2)</f>
        <v>0</v>
      </c>
      <c r="BL1217" s="22" t="s">
        <v>249</v>
      </c>
      <c r="BM1217" s="22" t="s">
        <v>2212</v>
      </c>
    </row>
    <row r="1218" spans="2:65" s="12" customFormat="1" ht="13.5">
      <c r="B1218" s="215"/>
      <c r="C1218" s="216"/>
      <c r="D1218" s="217" t="s">
        <v>177</v>
      </c>
      <c r="E1218" s="218" t="s">
        <v>22</v>
      </c>
      <c r="F1218" s="219" t="s">
        <v>2213</v>
      </c>
      <c r="G1218" s="216"/>
      <c r="H1218" s="220">
        <v>37.887999999999998</v>
      </c>
      <c r="I1218" s="221"/>
      <c r="J1218" s="216"/>
      <c r="K1218" s="216"/>
      <c r="L1218" s="222"/>
      <c r="M1218" s="223"/>
      <c r="N1218" s="224"/>
      <c r="O1218" s="224"/>
      <c r="P1218" s="224"/>
      <c r="Q1218" s="224"/>
      <c r="R1218" s="224"/>
      <c r="S1218" s="224"/>
      <c r="T1218" s="225"/>
      <c r="AT1218" s="226" t="s">
        <v>177</v>
      </c>
      <c r="AU1218" s="226" t="s">
        <v>87</v>
      </c>
      <c r="AV1218" s="12" t="s">
        <v>87</v>
      </c>
      <c r="AW1218" s="12" t="s">
        <v>41</v>
      </c>
      <c r="AX1218" s="12" t="s">
        <v>78</v>
      </c>
      <c r="AY1218" s="226" t="s">
        <v>168</v>
      </c>
    </row>
    <row r="1219" spans="2:65" s="1" customFormat="1" ht="31.5" customHeight="1">
      <c r="B1219" s="39"/>
      <c r="C1219" s="191" t="s">
        <v>2214</v>
      </c>
      <c r="D1219" s="191" t="s">
        <v>170</v>
      </c>
      <c r="E1219" s="192" t="s">
        <v>2215</v>
      </c>
      <c r="F1219" s="193" t="s">
        <v>2216</v>
      </c>
      <c r="G1219" s="194" t="s">
        <v>186</v>
      </c>
      <c r="H1219" s="195">
        <v>7.5629999999999997</v>
      </c>
      <c r="I1219" s="196"/>
      <c r="J1219" s="197">
        <f>ROUND(I1219*H1219,2)</f>
        <v>0</v>
      </c>
      <c r="K1219" s="193" t="s">
        <v>174</v>
      </c>
      <c r="L1219" s="59"/>
      <c r="M1219" s="198" t="s">
        <v>22</v>
      </c>
      <c r="N1219" s="199" t="s">
        <v>49</v>
      </c>
      <c r="O1219" s="40"/>
      <c r="P1219" s="200">
        <f>O1219*H1219</f>
        <v>0</v>
      </c>
      <c r="Q1219" s="200">
        <v>2.3369999999999998E-2</v>
      </c>
      <c r="R1219" s="200">
        <f>Q1219*H1219</f>
        <v>0.17674730999999999</v>
      </c>
      <c r="S1219" s="200">
        <v>0</v>
      </c>
      <c r="T1219" s="201">
        <f>S1219*H1219</f>
        <v>0</v>
      </c>
      <c r="AR1219" s="22" t="s">
        <v>249</v>
      </c>
      <c r="AT1219" s="22" t="s">
        <v>170</v>
      </c>
      <c r="AU1219" s="22" t="s">
        <v>87</v>
      </c>
      <c r="AY1219" s="22" t="s">
        <v>168</v>
      </c>
      <c r="BE1219" s="202">
        <f>IF(N1219="základní",J1219,0)</f>
        <v>0</v>
      </c>
      <c r="BF1219" s="202">
        <f>IF(N1219="snížená",J1219,0)</f>
        <v>0</v>
      </c>
      <c r="BG1219" s="202">
        <f>IF(N1219="zákl. přenesená",J1219,0)</f>
        <v>0</v>
      </c>
      <c r="BH1219" s="202">
        <f>IF(N1219="sníž. přenesená",J1219,0)</f>
        <v>0</v>
      </c>
      <c r="BI1219" s="202">
        <f>IF(N1219="nulová",J1219,0)</f>
        <v>0</v>
      </c>
      <c r="BJ1219" s="22" t="s">
        <v>24</v>
      </c>
      <c r="BK1219" s="202">
        <f>ROUND(I1219*H1219,2)</f>
        <v>0</v>
      </c>
      <c r="BL1219" s="22" t="s">
        <v>249</v>
      </c>
      <c r="BM1219" s="22" t="s">
        <v>2217</v>
      </c>
    </row>
    <row r="1220" spans="2:65" s="12" customFormat="1" ht="13.5">
      <c r="B1220" s="215"/>
      <c r="C1220" s="216"/>
      <c r="D1220" s="205" t="s">
        <v>177</v>
      </c>
      <c r="E1220" s="227" t="s">
        <v>22</v>
      </c>
      <c r="F1220" s="228" t="s">
        <v>2218</v>
      </c>
      <c r="G1220" s="216"/>
      <c r="H1220" s="229">
        <v>6.048</v>
      </c>
      <c r="I1220" s="221"/>
      <c r="J1220" s="216"/>
      <c r="K1220" s="216"/>
      <c r="L1220" s="222"/>
      <c r="M1220" s="223"/>
      <c r="N1220" s="224"/>
      <c r="O1220" s="224"/>
      <c r="P1220" s="224"/>
      <c r="Q1220" s="224"/>
      <c r="R1220" s="224"/>
      <c r="S1220" s="224"/>
      <c r="T1220" s="225"/>
      <c r="AT1220" s="226" t="s">
        <v>177</v>
      </c>
      <c r="AU1220" s="226" t="s">
        <v>87</v>
      </c>
      <c r="AV1220" s="12" t="s">
        <v>87</v>
      </c>
      <c r="AW1220" s="12" t="s">
        <v>41</v>
      </c>
      <c r="AX1220" s="12" t="s">
        <v>78</v>
      </c>
      <c r="AY1220" s="226" t="s">
        <v>168</v>
      </c>
    </row>
    <row r="1221" spans="2:65" s="12" customFormat="1" ht="13.5">
      <c r="B1221" s="215"/>
      <c r="C1221" s="216"/>
      <c r="D1221" s="205" t="s">
        <v>177</v>
      </c>
      <c r="E1221" s="227" t="s">
        <v>22</v>
      </c>
      <c r="F1221" s="228" t="s">
        <v>2219</v>
      </c>
      <c r="G1221" s="216"/>
      <c r="H1221" s="229">
        <v>0.56799999999999995</v>
      </c>
      <c r="I1221" s="221"/>
      <c r="J1221" s="216"/>
      <c r="K1221" s="216"/>
      <c r="L1221" s="222"/>
      <c r="M1221" s="223"/>
      <c r="N1221" s="224"/>
      <c r="O1221" s="224"/>
      <c r="P1221" s="224"/>
      <c r="Q1221" s="224"/>
      <c r="R1221" s="224"/>
      <c r="S1221" s="224"/>
      <c r="T1221" s="225"/>
      <c r="AT1221" s="226" t="s">
        <v>177</v>
      </c>
      <c r="AU1221" s="226" t="s">
        <v>87</v>
      </c>
      <c r="AV1221" s="12" t="s">
        <v>87</v>
      </c>
      <c r="AW1221" s="12" t="s">
        <v>41</v>
      </c>
      <c r="AX1221" s="12" t="s">
        <v>78</v>
      </c>
      <c r="AY1221" s="226" t="s">
        <v>168</v>
      </c>
    </row>
    <row r="1222" spans="2:65" s="12" customFormat="1" ht="13.5">
      <c r="B1222" s="215"/>
      <c r="C1222" s="216"/>
      <c r="D1222" s="217" t="s">
        <v>177</v>
      </c>
      <c r="E1222" s="218" t="s">
        <v>22</v>
      </c>
      <c r="F1222" s="219" t="s">
        <v>2220</v>
      </c>
      <c r="G1222" s="216"/>
      <c r="H1222" s="220">
        <v>0.94699999999999995</v>
      </c>
      <c r="I1222" s="221"/>
      <c r="J1222" s="216"/>
      <c r="K1222" s="216"/>
      <c r="L1222" s="222"/>
      <c r="M1222" s="223"/>
      <c r="N1222" s="224"/>
      <c r="O1222" s="224"/>
      <c r="P1222" s="224"/>
      <c r="Q1222" s="224"/>
      <c r="R1222" s="224"/>
      <c r="S1222" s="224"/>
      <c r="T1222" s="225"/>
      <c r="AT1222" s="226" t="s">
        <v>177</v>
      </c>
      <c r="AU1222" s="226" t="s">
        <v>87</v>
      </c>
      <c r="AV1222" s="12" t="s">
        <v>87</v>
      </c>
      <c r="AW1222" s="12" t="s">
        <v>41</v>
      </c>
      <c r="AX1222" s="12" t="s">
        <v>78</v>
      </c>
      <c r="AY1222" s="226" t="s">
        <v>168</v>
      </c>
    </row>
    <row r="1223" spans="2:65" s="1" customFormat="1" ht="31.5" customHeight="1">
      <c r="B1223" s="39"/>
      <c r="C1223" s="191" t="s">
        <v>2221</v>
      </c>
      <c r="D1223" s="191" t="s">
        <v>170</v>
      </c>
      <c r="E1223" s="192" t="s">
        <v>2222</v>
      </c>
      <c r="F1223" s="193" t="s">
        <v>2223</v>
      </c>
      <c r="G1223" s="194" t="s">
        <v>218</v>
      </c>
      <c r="H1223" s="195">
        <v>5.3369999999999997</v>
      </c>
      <c r="I1223" s="196"/>
      <c r="J1223" s="197">
        <f>ROUND(I1223*H1223,2)</f>
        <v>0</v>
      </c>
      <c r="K1223" s="193" t="s">
        <v>174</v>
      </c>
      <c r="L1223" s="59"/>
      <c r="M1223" s="198" t="s">
        <v>22</v>
      </c>
      <c r="N1223" s="199" t="s">
        <v>49</v>
      </c>
      <c r="O1223" s="40"/>
      <c r="P1223" s="200">
        <f>O1223*H1223</f>
        <v>0</v>
      </c>
      <c r="Q1223" s="200">
        <v>0</v>
      </c>
      <c r="R1223" s="200">
        <f>Q1223*H1223</f>
        <v>0</v>
      </c>
      <c r="S1223" s="200">
        <v>0</v>
      </c>
      <c r="T1223" s="201">
        <f>S1223*H1223</f>
        <v>0</v>
      </c>
      <c r="AR1223" s="22" t="s">
        <v>249</v>
      </c>
      <c r="AT1223" s="22" t="s">
        <v>170</v>
      </c>
      <c r="AU1223" s="22" t="s">
        <v>87</v>
      </c>
      <c r="AY1223" s="22" t="s">
        <v>168</v>
      </c>
      <c r="BE1223" s="202">
        <f>IF(N1223="základní",J1223,0)</f>
        <v>0</v>
      </c>
      <c r="BF1223" s="202">
        <f>IF(N1223="snížená",J1223,0)</f>
        <v>0</v>
      </c>
      <c r="BG1223" s="202">
        <f>IF(N1223="zákl. přenesená",J1223,0)</f>
        <v>0</v>
      </c>
      <c r="BH1223" s="202">
        <f>IF(N1223="sníž. přenesená",J1223,0)</f>
        <v>0</v>
      </c>
      <c r="BI1223" s="202">
        <f>IF(N1223="nulová",J1223,0)</f>
        <v>0</v>
      </c>
      <c r="BJ1223" s="22" t="s">
        <v>24</v>
      </c>
      <c r="BK1223" s="202">
        <f>ROUND(I1223*H1223,2)</f>
        <v>0</v>
      </c>
      <c r="BL1223" s="22" t="s">
        <v>249</v>
      </c>
      <c r="BM1223" s="22" t="s">
        <v>2224</v>
      </c>
    </row>
    <row r="1224" spans="2:65" s="10" customFormat="1" ht="29.85" customHeight="1">
      <c r="B1224" s="174"/>
      <c r="C1224" s="175"/>
      <c r="D1224" s="188" t="s">
        <v>77</v>
      </c>
      <c r="E1224" s="189" t="s">
        <v>2225</v>
      </c>
      <c r="F1224" s="189" t="s">
        <v>2226</v>
      </c>
      <c r="G1224" s="175"/>
      <c r="H1224" s="175"/>
      <c r="I1224" s="178"/>
      <c r="J1224" s="190">
        <f>BK1224</f>
        <v>0</v>
      </c>
      <c r="K1224" s="175"/>
      <c r="L1224" s="180"/>
      <c r="M1224" s="181"/>
      <c r="N1224" s="182"/>
      <c r="O1224" s="182"/>
      <c r="P1224" s="183">
        <f>SUM(P1225:P1239)</f>
        <v>0</v>
      </c>
      <c r="Q1224" s="182"/>
      <c r="R1224" s="183">
        <f>SUM(R1225:R1239)</f>
        <v>7.9650697399999997</v>
      </c>
      <c r="S1224" s="182"/>
      <c r="T1224" s="184">
        <f>SUM(T1225:T1239)</f>
        <v>0</v>
      </c>
      <c r="AR1224" s="185" t="s">
        <v>87</v>
      </c>
      <c r="AT1224" s="186" t="s">
        <v>77</v>
      </c>
      <c r="AU1224" s="186" t="s">
        <v>24</v>
      </c>
      <c r="AY1224" s="185" t="s">
        <v>168</v>
      </c>
      <c r="BK1224" s="187">
        <f>SUM(BK1225:BK1239)</f>
        <v>0</v>
      </c>
    </row>
    <row r="1225" spans="2:65" s="1" customFormat="1" ht="44.25" customHeight="1">
      <c r="B1225" s="39"/>
      <c r="C1225" s="191" t="s">
        <v>2227</v>
      </c>
      <c r="D1225" s="191" t="s">
        <v>170</v>
      </c>
      <c r="E1225" s="192" t="s">
        <v>2228</v>
      </c>
      <c r="F1225" s="193" t="s">
        <v>2229</v>
      </c>
      <c r="G1225" s="194" t="s">
        <v>173</v>
      </c>
      <c r="H1225" s="195">
        <v>27.315999999999999</v>
      </c>
      <c r="I1225" s="196"/>
      <c r="J1225" s="197">
        <f>ROUND(I1225*H1225,2)</f>
        <v>0</v>
      </c>
      <c r="K1225" s="193" t="s">
        <v>174</v>
      </c>
      <c r="L1225" s="59"/>
      <c r="M1225" s="198" t="s">
        <v>22</v>
      </c>
      <c r="N1225" s="199" t="s">
        <v>49</v>
      </c>
      <c r="O1225" s="40"/>
      <c r="P1225" s="200">
        <f>O1225*H1225</f>
        <v>0</v>
      </c>
      <c r="Q1225" s="200">
        <v>2.4709999999999999E-2</v>
      </c>
      <c r="R1225" s="200">
        <f>Q1225*H1225</f>
        <v>0.67497836</v>
      </c>
      <c r="S1225" s="200">
        <v>0</v>
      </c>
      <c r="T1225" s="201">
        <f>S1225*H1225</f>
        <v>0</v>
      </c>
      <c r="AR1225" s="22" t="s">
        <v>249</v>
      </c>
      <c r="AT1225" s="22" t="s">
        <v>170</v>
      </c>
      <c r="AU1225" s="22" t="s">
        <v>87</v>
      </c>
      <c r="AY1225" s="22" t="s">
        <v>168</v>
      </c>
      <c r="BE1225" s="202">
        <f>IF(N1225="základní",J1225,0)</f>
        <v>0</v>
      </c>
      <c r="BF1225" s="202">
        <f>IF(N1225="snížená",J1225,0)</f>
        <v>0</v>
      </c>
      <c r="BG1225" s="202">
        <f>IF(N1225="zákl. přenesená",J1225,0)</f>
        <v>0</v>
      </c>
      <c r="BH1225" s="202">
        <f>IF(N1225="sníž. přenesená",J1225,0)</f>
        <v>0</v>
      </c>
      <c r="BI1225" s="202">
        <f>IF(N1225="nulová",J1225,0)</f>
        <v>0</v>
      </c>
      <c r="BJ1225" s="22" t="s">
        <v>24</v>
      </c>
      <c r="BK1225" s="202">
        <f>ROUND(I1225*H1225,2)</f>
        <v>0</v>
      </c>
      <c r="BL1225" s="22" t="s">
        <v>249</v>
      </c>
      <c r="BM1225" s="22" t="s">
        <v>2230</v>
      </c>
    </row>
    <row r="1226" spans="2:65" s="11" customFormat="1" ht="13.5">
      <c r="B1226" s="203"/>
      <c r="C1226" s="204"/>
      <c r="D1226" s="205" t="s">
        <v>177</v>
      </c>
      <c r="E1226" s="206" t="s">
        <v>22</v>
      </c>
      <c r="F1226" s="207" t="s">
        <v>283</v>
      </c>
      <c r="G1226" s="204"/>
      <c r="H1226" s="208" t="s">
        <v>22</v>
      </c>
      <c r="I1226" s="209"/>
      <c r="J1226" s="204"/>
      <c r="K1226" s="204"/>
      <c r="L1226" s="210"/>
      <c r="M1226" s="211"/>
      <c r="N1226" s="212"/>
      <c r="O1226" s="212"/>
      <c r="P1226" s="212"/>
      <c r="Q1226" s="212"/>
      <c r="R1226" s="212"/>
      <c r="S1226" s="212"/>
      <c r="T1226" s="213"/>
      <c r="AT1226" s="214" t="s">
        <v>177</v>
      </c>
      <c r="AU1226" s="214" t="s">
        <v>87</v>
      </c>
      <c r="AV1226" s="11" t="s">
        <v>24</v>
      </c>
      <c r="AW1226" s="11" t="s">
        <v>41</v>
      </c>
      <c r="AX1226" s="11" t="s">
        <v>78</v>
      </c>
      <c r="AY1226" s="214" t="s">
        <v>168</v>
      </c>
    </row>
    <row r="1227" spans="2:65" s="12" customFormat="1" ht="13.5">
      <c r="B1227" s="215"/>
      <c r="C1227" s="216"/>
      <c r="D1227" s="205" t="s">
        <v>177</v>
      </c>
      <c r="E1227" s="227" t="s">
        <v>22</v>
      </c>
      <c r="F1227" s="228" t="s">
        <v>2231</v>
      </c>
      <c r="G1227" s="216"/>
      <c r="H1227" s="229">
        <v>8.5500000000000007</v>
      </c>
      <c r="I1227" s="221"/>
      <c r="J1227" s="216"/>
      <c r="K1227" s="216"/>
      <c r="L1227" s="222"/>
      <c r="M1227" s="223"/>
      <c r="N1227" s="224"/>
      <c r="O1227" s="224"/>
      <c r="P1227" s="224"/>
      <c r="Q1227" s="224"/>
      <c r="R1227" s="224"/>
      <c r="S1227" s="224"/>
      <c r="T1227" s="225"/>
      <c r="AT1227" s="226" t="s">
        <v>177</v>
      </c>
      <c r="AU1227" s="226" t="s">
        <v>87</v>
      </c>
      <c r="AV1227" s="12" t="s">
        <v>87</v>
      </c>
      <c r="AW1227" s="12" t="s">
        <v>41</v>
      </c>
      <c r="AX1227" s="12" t="s">
        <v>78</v>
      </c>
      <c r="AY1227" s="226" t="s">
        <v>168</v>
      </c>
    </row>
    <row r="1228" spans="2:65" s="11" customFormat="1" ht="13.5">
      <c r="B1228" s="203"/>
      <c r="C1228" s="204"/>
      <c r="D1228" s="205" t="s">
        <v>177</v>
      </c>
      <c r="E1228" s="206" t="s">
        <v>22</v>
      </c>
      <c r="F1228" s="207" t="s">
        <v>292</v>
      </c>
      <c r="G1228" s="204"/>
      <c r="H1228" s="208" t="s">
        <v>22</v>
      </c>
      <c r="I1228" s="209"/>
      <c r="J1228" s="204"/>
      <c r="K1228" s="204"/>
      <c r="L1228" s="210"/>
      <c r="M1228" s="211"/>
      <c r="N1228" s="212"/>
      <c r="O1228" s="212"/>
      <c r="P1228" s="212"/>
      <c r="Q1228" s="212"/>
      <c r="R1228" s="212"/>
      <c r="S1228" s="212"/>
      <c r="T1228" s="213"/>
      <c r="AT1228" s="214" t="s">
        <v>177</v>
      </c>
      <c r="AU1228" s="214" t="s">
        <v>87</v>
      </c>
      <c r="AV1228" s="11" t="s">
        <v>24</v>
      </c>
      <c r="AW1228" s="11" t="s">
        <v>41</v>
      </c>
      <c r="AX1228" s="11" t="s">
        <v>78</v>
      </c>
      <c r="AY1228" s="214" t="s">
        <v>168</v>
      </c>
    </row>
    <row r="1229" spans="2:65" s="12" customFormat="1" ht="13.5">
      <c r="B1229" s="215"/>
      <c r="C1229" s="216"/>
      <c r="D1229" s="205" t="s">
        <v>177</v>
      </c>
      <c r="E1229" s="227" t="s">
        <v>22</v>
      </c>
      <c r="F1229" s="228" t="s">
        <v>2232</v>
      </c>
      <c r="G1229" s="216"/>
      <c r="H1229" s="229">
        <v>9.5050000000000008</v>
      </c>
      <c r="I1229" s="221"/>
      <c r="J1229" s="216"/>
      <c r="K1229" s="216"/>
      <c r="L1229" s="222"/>
      <c r="M1229" s="223"/>
      <c r="N1229" s="224"/>
      <c r="O1229" s="224"/>
      <c r="P1229" s="224"/>
      <c r="Q1229" s="224"/>
      <c r="R1229" s="224"/>
      <c r="S1229" s="224"/>
      <c r="T1229" s="225"/>
      <c r="AT1229" s="226" t="s">
        <v>177</v>
      </c>
      <c r="AU1229" s="226" t="s">
        <v>87</v>
      </c>
      <c r="AV1229" s="12" t="s">
        <v>87</v>
      </c>
      <c r="AW1229" s="12" t="s">
        <v>41</v>
      </c>
      <c r="AX1229" s="12" t="s">
        <v>78</v>
      </c>
      <c r="AY1229" s="226" t="s">
        <v>168</v>
      </c>
    </row>
    <row r="1230" spans="2:65" s="11" customFormat="1" ht="13.5">
      <c r="B1230" s="203"/>
      <c r="C1230" s="204"/>
      <c r="D1230" s="205" t="s">
        <v>177</v>
      </c>
      <c r="E1230" s="206" t="s">
        <v>22</v>
      </c>
      <c r="F1230" s="207" t="s">
        <v>310</v>
      </c>
      <c r="G1230" s="204"/>
      <c r="H1230" s="208" t="s">
        <v>22</v>
      </c>
      <c r="I1230" s="209"/>
      <c r="J1230" s="204"/>
      <c r="K1230" s="204"/>
      <c r="L1230" s="210"/>
      <c r="M1230" s="211"/>
      <c r="N1230" s="212"/>
      <c r="O1230" s="212"/>
      <c r="P1230" s="212"/>
      <c r="Q1230" s="212"/>
      <c r="R1230" s="212"/>
      <c r="S1230" s="212"/>
      <c r="T1230" s="213"/>
      <c r="AT1230" s="214" t="s">
        <v>177</v>
      </c>
      <c r="AU1230" s="214" t="s">
        <v>87</v>
      </c>
      <c r="AV1230" s="11" t="s">
        <v>24</v>
      </c>
      <c r="AW1230" s="11" t="s">
        <v>41</v>
      </c>
      <c r="AX1230" s="11" t="s">
        <v>78</v>
      </c>
      <c r="AY1230" s="214" t="s">
        <v>168</v>
      </c>
    </row>
    <row r="1231" spans="2:65" s="12" customFormat="1" ht="13.5">
      <c r="B1231" s="215"/>
      <c r="C1231" s="216"/>
      <c r="D1231" s="217" t="s">
        <v>177</v>
      </c>
      <c r="E1231" s="218" t="s">
        <v>22</v>
      </c>
      <c r="F1231" s="219" t="s">
        <v>2233</v>
      </c>
      <c r="G1231" s="216"/>
      <c r="H1231" s="220">
        <v>9.2609999999999992</v>
      </c>
      <c r="I1231" s="221"/>
      <c r="J1231" s="216"/>
      <c r="K1231" s="216"/>
      <c r="L1231" s="222"/>
      <c r="M1231" s="223"/>
      <c r="N1231" s="224"/>
      <c r="O1231" s="224"/>
      <c r="P1231" s="224"/>
      <c r="Q1231" s="224"/>
      <c r="R1231" s="224"/>
      <c r="S1231" s="224"/>
      <c r="T1231" s="225"/>
      <c r="AT1231" s="226" t="s">
        <v>177</v>
      </c>
      <c r="AU1231" s="226" t="s">
        <v>87</v>
      </c>
      <c r="AV1231" s="12" t="s">
        <v>87</v>
      </c>
      <c r="AW1231" s="12" t="s">
        <v>41</v>
      </c>
      <c r="AX1231" s="12" t="s">
        <v>78</v>
      </c>
      <c r="AY1231" s="226" t="s">
        <v>168</v>
      </c>
    </row>
    <row r="1232" spans="2:65" s="1" customFormat="1" ht="44.25" customHeight="1">
      <c r="B1232" s="39"/>
      <c r="C1232" s="191" t="s">
        <v>2234</v>
      </c>
      <c r="D1232" s="191" t="s">
        <v>170</v>
      </c>
      <c r="E1232" s="192" t="s">
        <v>2235</v>
      </c>
      <c r="F1232" s="193" t="s">
        <v>2236</v>
      </c>
      <c r="G1232" s="194" t="s">
        <v>173</v>
      </c>
      <c r="H1232" s="195">
        <v>517.55999999999995</v>
      </c>
      <c r="I1232" s="196"/>
      <c r="J1232" s="197">
        <f>ROUND(I1232*H1232,2)</f>
        <v>0</v>
      </c>
      <c r="K1232" s="193" t="s">
        <v>174</v>
      </c>
      <c r="L1232" s="59"/>
      <c r="M1232" s="198" t="s">
        <v>22</v>
      </c>
      <c r="N1232" s="199" t="s">
        <v>49</v>
      </c>
      <c r="O1232" s="40"/>
      <c r="P1232" s="200">
        <f>O1232*H1232</f>
        <v>0</v>
      </c>
      <c r="Q1232" s="200">
        <v>1.379E-2</v>
      </c>
      <c r="R1232" s="200">
        <f>Q1232*H1232</f>
        <v>7.1371523999999997</v>
      </c>
      <c r="S1232" s="200">
        <v>0</v>
      </c>
      <c r="T1232" s="201">
        <f>S1232*H1232</f>
        <v>0</v>
      </c>
      <c r="AR1232" s="22" t="s">
        <v>249</v>
      </c>
      <c r="AT1232" s="22" t="s">
        <v>170</v>
      </c>
      <c r="AU1232" s="22" t="s">
        <v>87</v>
      </c>
      <c r="AY1232" s="22" t="s">
        <v>168</v>
      </c>
      <c r="BE1232" s="202">
        <f>IF(N1232="základní",J1232,0)</f>
        <v>0</v>
      </c>
      <c r="BF1232" s="202">
        <f>IF(N1232="snížená",J1232,0)</f>
        <v>0</v>
      </c>
      <c r="BG1232" s="202">
        <f>IF(N1232="zákl. přenesená",J1232,0)</f>
        <v>0</v>
      </c>
      <c r="BH1232" s="202">
        <f>IF(N1232="sníž. přenesená",J1232,0)</f>
        <v>0</v>
      </c>
      <c r="BI1232" s="202">
        <f>IF(N1232="nulová",J1232,0)</f>
        <v>0</v>
      </c>
      <c r="BJ1232" s="22" t="s">
        <v>24</v>
      </c>
      <c r="BK1232" s="202">
        <f>ROUND(I1232*H1232,2)</f>
        <v>0</v>
      </c>
      <c r="BL1232" s="22" t="s">
        <v>249</v>
      </c>
      <c r="BM1232" s="22" t="s">
        <v>2237</v>
      </c>
    </row>
    <row r="1233" spans="2:65" s="11" customFormat="1" ht="13.5">
      <c r="B1233" s="203"/>
      <c r="C1233" s="204"/>
      <c r="D1233" s="205" t="s">
        <v>177</v>
      </c>
      <c r="E1233" s="206" t="s">
        <v>22</v>
      </c>
      <c r="F1233" s="207" t="s">
        <v>310</v>
      </c>
      <c r="G1233" s="204"/>
      <c r="H1233" s="208" t="s">
        <v>22</v>
      </c>
      <c r="I1233" s="209"/>
      <c r="J1233" s="204"/>
      <c r="K1233" s="204"/>
      <c r="L1233" s="210"/>
      <c r="M1233" s="211"/>
      <c r="N1233" s="212"/>
      <c r="O1233" s="212"/>
      <c r="P1233" s="212"/>
      <c r="Q1233" s="212"/>
      <c r="R1233" s="212"/>
      <c r="S1233" s="212"/>
      <c r="T1233" s="213"/>
      <c r="AT1233" s="214" t="s">
        <v>177</v>
      </c>
      <c r="AU1233" s="214" t="s">
        <v>87</v>
      </c>
      <c r="AV1233" s="11" t="s">
        <v>24</v>
      </c>
      <c r="AW1233" s="11" t="s">
        <v>41</v>
      </c>
      <c r="AX1233" s="11" t="s">
        <v>78</v>
      </c>
      <c r="AY1233" s="214" t="s">
        <v>168</v>
      </c>
    </row>
    <row r="1234" spans="2:65" s="12" customFormat="1" ht="13.5">
      <c r="B1234" s="215"/>
      <c r="C1234" s="216"/>
      <c r="D1234" s="217" t="s">
        <v>177</v>
      </c>
      <c r="E1234" s="218" t="s">
        <v>22</v>
      </c>
      <c r="F1234" s="219" t="s">
        <v>2238</v>
      </c>
      <c r="G1234" s="216"/>
      <c r="H1234" s="220">
        <v>517.55999999999995</v>
      </c>
      <c r="I1234" s="221"/>
      <c r="J1234" s="216"/>
      <c r="K1234" s="216"/>
      <c r="L1234" s="222"/>
      <c r="M1234" s="223"/>
      <c r="N1234" s="224"/>
      <c r="O1234" s="224"/>
      <c r="P1234" s="224"/>
      <c r="Q1234" s="224"/>
      <c r="R1234" s="224"/>
      <c r="S1234" s="224"/>
      <c r="T1234" s="225"/>
      <c r="AT1234" s="226" t="s">
        <v>177</v>
      </c>
      <c r="AU1234" s="226" t="s">
        <v>87</v>
      </c>
      <c r="AV1234" s="12" t="s">
        <v>87</v>
      </c>
      <c r="AW1234" s="12" t="s">
        <v>41</v>
      </c>
      <c r="AX1234" s="12" t="s">
        <v>78</v>
      </c>
      <c r="AY1234" s="226" t="s">
        <v>168</v>
      </c>
    </row>
    <row r="1235" spans="2:65" s="1" customFormat="1" ht="31.5" customHeight="1">
      <c r="B1235" s="39"/>
      <c r="C1235" s="191" t="s">
        <v>2239</v>
      </c>
      <c r="D1235" s="191" t="s">
        <v>170</v>
      </c>
      <c r="E1235" s="192" t="s">
        <v>2240</v>
      </c>
      <c r="F1235" s="193" t="s">
        <v>2241</v>
      </c>
      <c r="G1235" s="194" t="s">
        <v>173</v>
      </c>
      <c r="H1235" s="195">
        <v>517.55999999999995</v>
      </c>
      <c r="I1235" s="196"/>
      <c r="J1235" s="197">
        <f>ROUND(I1235*H1235,2)</f>
        <v>0</v>
      </c>
      <c r="K1235" s="193" t="s">
        <v>174</v>
      </c>
      <c r="L1235" s="59"/>
      <c r="M1235" s="198" t="s">
        <v>22</v>
      </c>
      <c r="N1235" s="199" t="s">
        <v>49</v>
      </c>
      <c r="O1235" s="40"/>
      <c r="P1235" s="200">
        <f>O1235*H1235</f>
        <v>0</v>
      </c>
      <c r="Q1235" s="200">
        <v>1E-4</v>
      </c>
      <c r="R1235" s="200">
        <f>Q1235*H1235</f>
        <v>5.1755999999999996E-2</v>
      </c>
      <c r="S1235" s="200">
        <v>0</v>
      </c>
      <c r="T1235" s="201">
        <f>S1235*H1235</f>
        <v>0</v>
      </c>
      <c r="AR1235" s="22" t="s">
        <v>249</v>
      </c>
      <c r="AT1235" s="22" t="s">
        <v>170</v>
      </c>
      <c r="AU1235" s="22" t="s">
        <v>87</v>
      </c>
      <c r="AY1235" s="22" t="s">
        <v>168</v>
      </c>
      <c r="BE1235" s="202">
        <f>IF(N1235="základní",J1235,0)</f>
        <v>0</v>
      </c>
      <c r="BF1235" s="202">
        <f>IF(N1235="snížená",J1235,0)</f>
        <v>0</v>
      </c>
      <c r="BG1235" s="202">
        <f>IF(N1235="zákl. přenesená",J1235,0)</f>
        <v>0</v>
      </c>
      <c r="BH1235" s="202">
        <f>IF(N1235="sníž. přenesená",J1235,0)</f>
        <v>0</v>
      </c>
      <c r="BI1235" s="202">
        <f>IF(N1235="nulová",J1235,0)</f>
        <v>0</v>
      </c>
      <c r="BJ1235" s="22" t="s">
        <v>24</v>
      </c>
      <c r="BK1235" s="202">
        <f>ROUND(I1235*H1235,2)</f>
        <v>0</v>
      </c>
      <c r="BL1235" s="22" t="s">
        <v>249</v>
      </c>
      <c r="BM1235" s="22" t="s">
        <v>2242</v>
      </c>
    </row>
    <row r="1236" spans="2:65" s="1" customFormat="1" ht="22.5" customHeight="1">
      <c r="B1236" s="39"/>
      <c r="C1236" s="191" t="s">
        <v>2243</v>
      </c>
      <c r="D1236" s="191" t="s">
        <v>170</v>
      </c>
      <c r="E1236" s="192" t="s">
        <v>2244</v>
      </c>
      <c r="F1236" s="193" t="s">
        <v>2245</v>
      </c>
      <c r="G1236" s="194" t="s">
        <v>173</v>
      </c>
      <c r="H1236" s="195">
        <v>517.55999999999995</v>
      </c>
      <c r="I1236" s="196"/>
      <c r="J1236" s="197">
        <f>ROUND(I1236*H1236,2)</f>
        <v>0</v>
      </c>
      <c r="K1236" s="193" t="s">
        <v>174</v>
      </c>
      <c r="L1236" s="59"/>
      <c r="M1236" s="198" t="s">
        <v>22</v>
      </c>
      <c r="N1236" s="199" t="s">
        <v>49</v>
      </c>
      <c r="O1236" s="40"/>
      <c r="P1236" s="200">
        <f>O1236*H1236</f>
        <v>0</v>
      </c>
      <c r="Q1236" s="200">
        <v>0</v>
      </c>
      <c r="R1236" s="200">
        <f>Q1236*H1236</f>
        <v>0</v>
      </c>
      <c r="S1236" s="200">
        <v>0</v>
      </c>
      <c r="T1236" s="201">
        <f>S1236*H1236</f>
        <v>0</v>
      </c>
      <c r="AR1236" s="22" t="s">
        <v>249</v>
      </c>
      <c r="AT1236" s="22" t="s">
        <v>170</v>
      </c>
      <c r="AU1236" s="22" t="s">
        <v>87</v>
      </c>
      <c r="AY1236" s="22" t="s">
        <v>168</v>
      </c>
      <c r="BE1236" s="202">
        <f>IF(N1236="základní",J1236,0)</f>
        <v>0</v>
      </c>
      <c r="BF1236" s="202">
        <f>IF(N1236="snížená",J1236,0)</f>
        <v>0</v>
      </c>
      <c r="BG1236" s="202">
        <f>IF(N1236="zákl. přenesená",J1236,0)</f>
        <v>0</v>
      </c>
      <c r="BH1236" s="202">
        <f>IF(N1236="sníž. přenesená",J1236,0)</f>
        <v>0</v>
      </c>
      <c r="BI1236" s="202">
        <f>IF(N1236="nulová",J1236,0)</f>
        <v>0</v>
      </c>
      <c r="BJ1236" s="22" t="s">
        <v>24</v>
      </c>
      <c r="BK1236" s="202">
        <f>ROUND(I1236*H1236,2)</f>
        <v>0</v>
      </c>
      <c r="BL1236" s="22" t="s">
        <v>249</v>
      </c>
      <c r="BM1236" s="22" t="s">
        <v>2246</v>
      </c>
    </row>
    <row r="1237" spans="2:65" s="1" customFormat="1" ht="22.5" customHeight="1">
      <c r="B1237" s="39"/>
      <c r="C1237" s="230" t="s">
        <v>2247</v>
      </c>
      <c r="D1237" s="230" t="s">
        <v>234</v>
      </c>
      <c r="E1237" s="231" t="s">
        <v>2248</v>
      </c>
      <c r="F1237" s="232" t="s">
        <v>2249</v>
      </c>
      <c r="G1237" s="233" t="s">
        <v>173</v>
      </c>
      <c r="H1237" s="234">
        <v>595.19399999999996</v>
      </c>
      <c r="I1237" s="235"/>
      <c r="J1237" s="236">
        <f>ROUND(I1237*H1237,2)</f>
        <v>0</v>
      </c>
      <c r="K1237" s="232" t="s">
        <v>174</v>
      </c>
      <c r="L1237" s="237"/>
      <c r="M1237" s="238" t="s">
        <v>22</v>
      </c>
      <c r="N1237" s="239" t="s">
        <v>49</v>
      </c>
      <c r="O1237" s="40"/>
      <c r="P1237" s="200">
        <f>O1237*H1237</f>
        <v>0</v>
      </c>
      <c r="Q1237" s="200">
        <v>1.7000000000000001E-4</v>
      </c>
      <c r="R1237" s="200">
        <f>Q1237*H1237</f>
        <v>0.10118298000000001</v>
      </c>
      <c r="S1237" s="200">
        <v>0</v>
      </c>
      <c r="T1237" s="201">
        <f>S1237*H1237</f>
        <v>0</v>
      </c>
      <c r="AR1237" s="22" t="s">
        <v>338</v>
      </c>
      <c r="AT1237" s="22" t="s">
        <v>234</v>
      </c>
      <c r="AU1237" s="22" t="s">
        <v>87</v>
      </c>
      <c r="AY1237" s="22" t="s">
        <v>168</v>
      </c>
      <c r="BE1237" s="202">
        <f>IF(N1237="základní",J1237,0)</f>
        <v>0</v>
      </c>
      <c r="BF1237" s="202">
        <f>IF(N1237="snížená",J1237,0)</f>
        <v>0</v>
      </c>
      <c r="BG1237" s="202">
        <f>IF(N1237="zákl. přenesená",J1237,0)</f>
        <v>0</v>
      </c>
      <c r="BH1237" s="202">
        <f>IF(N1237="sníž. přenesená",J1237,0)</f>
        <v>0</v>
      </c>
      <c r="BI1237" s="202">
        <f>IF(N1237="nulová",J1237,0)</f>
        <v>0</v>
      </c>
      <c r="BJ1237" s="22" t="s">
        <v>24</v>
      </c>
      <c r="BK1237" s="202">
        <f>ROUND(I1237*H1237,2)</f>
        <v>0</v>
      </c>
      <c r="BL1237" s="22" t="s">
        <v>249</v>
      </c>
      <c r="BM1237" s="22" t="s">
        <v>2250</v>
      </c>
    </row>
    <row r="1238" spans="2:65" s="12" customFormat="1" ht="13.5">
      <c r="B1238" s="215"/>
      <c r="C1238" s="216"/>
      <c r="D1238" s="217" t="s">
        <v>177</v>
      </c>
      <c r="E1238" s="216"/>
      <c r="F1238" s="219" t="s">
        <v>2251</v>
      </c>
      <c r="G1238" s="216"/>
      <c r="H1238" s="220">
        <v>595.19399999999996</v>
      </c>
      <c r="I1238" s="221"/>
      <c r="J1238" s="216"/>
      <c r="K1238" s="216"/>
      <c r="L1238" s="222"/>
      <c r="M1238" s="223"/>
      <c r="N1238" s="224"/>
      <c r="O1238" s="224"/>
      <c r="P1238" s="224"/>
      <c r="Q1238" s="224"/>
      <c r="R1238" s="224"/>
      <c r="S1238" s="224"/>
      <c r="T1238" s="225"/>
      <c r="AT1238" s="226" t="s">
        <v>177</v>
      </c>
      <c r="AU1238" s="226" t="s">
        <v>87</v>
      </c>
      <c r="AV1238" s="12" t="s">
        <v>87</v>
      </c>
      <c r="AW1238" s="12" t="s">
        <v>6</v>
      </c>
      <c r="AX1238" s="12" t="s">
        <v>24</v>
      </c>
      <c r="AY1238" s="226" t="s">
        <v>168</v>
      </c>
    </row>
    <row r="1239" spans="2:65" s="1" customFormat="1" ht="31.5" customHeight="1">
      <c r="B1239" s="39"/>
      <c r="C1239" s="191" t="s">
        <v>2252</v>
      </c>
      <c r="D1239" s="191" t="s">
        <v>170</v>
      </c>
      <c r="E1239" s="192" t="s">
        <v>2253</v>
      </c>
      <c r="F1239" s="193" t="s">
        <v>2254</v>
      </c>
      <c r="G1239" s="194" t="s">
        <v>218</v>
      </c>
      <c r="H1239" s="195">
        <v>7.9649999999999999</v>
      </c>
      <c r="I1239" s="196"/>
      <c r="J1239" s="197">
        <f>ROUND(I1239*H1239,2)</f>
        <v>0</v>
      </c>
      <c r="K1239" s="193" t="s">
        <v>174</v>
      </c>
      <c r="L1239" s="59"/>
      <c r="M1239" s="198" t="s">
        <v>22</v>
      </c>
      <c r="N1239" s="199" t="s">
        <v>49</v>
      </c>
      <c r="O1239" s="40"/>
      <c r="P1239" s="200">
        <f>O1239*H1239</f>
        <v>0</v>
      </c>
      <c r="Q1239" s="200">
        <v>0</v>
      </c>
      <c r="R1239" s="200">
        <f>Q1239*H1239</f>
        <v>0</v>
      </c>
      <c r="S1239" s="200">
        <v>0</v>
      </c>
      <c r="T1239" s="201">
        <f>S1239*H1239</f>
        <v>0</v>
      </c>
      <c r="AR1239" s="22" t="s">
        <v>249</v>
      </c>
      <c r="AT1239" s="22" t="s">
        <v>170</v>
      </c>
      <c r="AU1239" s="22" t="s">
        <v>87</v>
      </c>
      <c r="AY1239" s="22" t="s">
        <v>168</v>
      </c>
      <c r="BE1239" s="202">
        <f>IF(N1239="základní",J1239,0)</f>
        <v>0</v>
      </c>
      <c r="BF1239" s="202">
        <f>IF(N1239="snížená",J1239,0)</f>
        <v>0</v>
      </c>
      <c r="BG1239" s="202">
        <f>IF(N1239="zákl. přenesená",J1239,0)</f>
        <v>0</v>
      </c>
      <c r="BH1239" s="202">
        <f>IF(N1239="sníž. přenesená",J1239,0)</f>
        <v>0</v>
      </c>
      <c r="BI1239" s="202">
        <f>IF(N1239="nulová",J1239,0)</f>
        <v>0</v>
      </c>
      <c r="BJ1239" s="22" t="s">
        <v>24</v>
      </c>
      <c r="BK1239" s="202">
        <f>ROUND(I1239*H1239,2)</f>
        <v>0</v>
      </c>
      <c r="BL1239" s="22" t="s">
        <v>249</v>
      </c>
      <c r="BM1239" s="22" t="s">
        <v>2255</v>
      </c>
    </row>
    <row r="1240" spans="2:65" s="10" customFormat="1" ht="29.85" customHeight="1">
      <c r="B1240" s="174"/>
      <c r="C1240" s="175"/>
      <c r="D1240" s="188" t="s">
        <v>77</v>
      </c>
      <c r="E1240" s="189" t="s">
        <v>2256</v>
      </c>
      <c r="F1240" s="189" t="s">
        <v>2257</v>
      </c>
      <c r="G1240" s="175"/>
      <c r="H1240" s="175"/>
      <c r="I1240" s="178"/>
      <c r="J1240" s="190">
        <f>BK1240</f>
        <v>0</v>
      </c>
      <c r="K1240" s="175"/>
      <c r="L1240" s="180"/>
      <c r="M1240" s="181"/>
      <c r="N1240" s="182"/>
      <c r="O1240" s="182"/>
      <c r="P1240" s="183">
        <f>SUM(P1241:P1250)</f>
        <v>0</v>
      </c>
      <c r="Q1240" s="182"/>
      <c r="R1240" s="183">
        <f>SUM(R1241:R1250)</f>
        <v>0.96096039999999994</v>
      </c>
      <c r="S1240" s="182"/>
      <c r="T1240" s="184">
        <f>SUM(T1241:T1250)</f>
        <v>0</v>
      </c>
      <c r="AR1240" s="185" t="s">
        <v>87</v>
      </c>
      <c r="AT1240" s="186" t="s">
        <v>77</v>
      </c>
      <c r="AU1240" s="186" t="s">
        <v>24</v>
      </c>
      <c r="AY1240" s="185" t="s">
        <v>168</v>
      </c>
      <c r="BK1240" s="187">
        <f>SUM(BK1241:BK1250)</f>
        <v>0</v>
      </c>
    </row>
    <row r="1241" spans="2:65" s="1" customFormat="1" ht="31.5" customHeight="1">
      <c r="B1241" s="39"/>
      <c r="C1241" s="191" t="s">
        <v>2258</v>
      </c>
      <c r="D1241" s="191" t="s">
        <v>170</v>
      </c>
      <c r="E1241" s="192" t="s">
        <v>2259</v>
      </c>
      <c r="F1241" s="193" t="s">
        <v>2260</v>
      </c>
      <c r="G1241" s="194" t="s">
        <v>433</v>
      </c>
      <c r="H1241" s="195">
        <v>30.96</v>
      </c>
      <c r="I1241" s="196"/>
      <c r="J1241" s="197">
        <f t="shared" ref="J1241:J1250" si="80">ROUND(I1241*H1241,2)</f>
        <v>0</v>
      </c>
      <c r="K1241" s="193" t="s">
        <v>174</v>
      </c>
      <c r="L1241" s="59"/>
      <c r="M1241" s="198" t="s">
        <v>22</v>
      </c>
      <c r="N1241" s="199" t="s">
        <v>49</v>
      </c>
      <c r="O1241" s="40"/>
      <c r="P1241" s="200">
        <f t="shared" ref="P1241:P1250" si="81">O1241*H1241</f>
        <v>0</v>
      </c>
      <c r="Q1241" s="200">
        <v>2.8700000000000002E-3</v>
      </c>
      <c r="R1241" s="200">
        <f t="shared" ref="R1241:R1250" si="82">Q1241*H1241</f>
        <v>8.8855200000000009E-2</v>
      </c>
      <c r="S1241" s="200">
        <v>0</v>
      </c>
      <c r="T1241" s="201">
        <f t="shared" ref="T1241:T1250" si="83">S1241*H1241</f>
        <v>0</v>
      </c>
      <c r="AR1241" s="22" t="s">
        <v>249</v>
      </c>
      <c r="AT1241" s="22" t="s">
        <v>170</v>
      </c>
      <c r="AU1241" s="22" t="s">
        <v>87</v>
      </c>
      <c r="AY1241" s="22" t="s">
        <v>168</v>
      </c>
      <c r="BE1241" s="202">
        <f t="shared" ref="BE1241:BE1250" si="84">IF(N1241="základní",J1241,0)</f>
        <v>0</v>
      </c>
      <c r="BF1241" s="202">
        <f t="shared" ref="BF1241:BF1250" si="85">IF(N1241="snížená",J1241,0)</f>
        <v>0</v>
      </c>
      <c r="BG1241" s="202">
        <f t="shared" ref="BG1241:BG1250" si="86">IF(N1241="zákl. přenesená",J1241,0)</f>
        <v>0</v>
      </c>
      <c r="BH1241" s="202">
        <f t="shared" ref="BH1241:BH1250" si="87">IF(N1241="sníž. přenesená",J1241,0)</f>
        <v>0</v>
      </c>
      <c r="BI1241" s="202">
        <f t="shared" ref="BI1241:BI1250" si="88">IF(N1241="nulová",J1241,0)</f>
        <v>0</v>
      </c>
      <c r="BJ1241" s="22" t="s">
        <v>24</v>
      </c>
      <c r="BK1241" s="202">
        <f t="shared" ref="BK1241:BK1250" si="89">ROUND(I1241*H1241,2)</f>
        <v>0</v>
      </c>
      <c r="BL1241" s="22" t="s">
        <v>249</v>
      </c>
      <c r="BM1241" s="22" t="s">
        <v>2261</v>
      </c>
    </row>
    <row r="1242" spans="2:65" s="1" customFormat="1" ht="31.5" customHeight="1">
      <c r="B1242" s="39"/>
      <c r="C1242" s="191" t="s">
        <v>2262</v>
      </c>
      <c r="D1242" s="191" t="s">
        <v>170</v>
      </c>
      <c r="E1242" s="192" t="s">
        <v>2263</v>
      </c>
      <c r="F1242" s="193" t="s">
        <v>2264</v>
      </c>
      <c r="G1242" s="194" t="s">
        <v>433</v>
      </c>
      <c r="H1242" s="195">
        <v>94.72</v>
      </c>
      <c r="I1242" s="196"/>
      <c r="J1242" s="197">
        <f t="shared" si="80"/>
        <v>0</v>
      </c>
      <c r="K1242" s="193" t="s">
        <v>174</v>
      </c>
      <c r="L1242" s="59"/>
      <c r="M1242" s="198" t="s">
        <v>22</v>
      </c>
      <c r="N1242" s="199" t="s">
        <v>49</v>
      </c>
      <c r="O1242" s="40"/>
      <c r="P1242" s="200">
        <f t="shared" si="81"/>
        <v>0</v>
      </c>
      <c r="Q1242" s="200">
        <v>2.96E-3</v>
      </c>
      <c r="R1242" s="200">
        <f t="shared" si="82"/>
        <v>0.28037119999999999</v>
      </c>
      <c r="S1242" s="200">
        <v>0</v>
      </c>
      <c r="T1242" s="201">
        <f t="shared" si="83"/>
        <v>0</v>
      </c>
      <c r="AR1242" s="22" t="s">
        <v>249</v>
      </c>
      <c r="AT1242" s="22" t="s">
        <v>170</v>
      </c>
      <c r="AU1242" s="22" t="s">
        <v>87</v>
      </c>
      <c r="AY1242" s="22" t="s">
        <v>168</v>
      </c>
      <c r="BE1242" s="202">
        <f t="shared" si="84"/>
        <v>0</v>
      </c>
      <c r="BF1242" s="202">
        <f t="shared" si="85"/>
        <v>0</v>
      </c>
      <c r="BG1242" s="202">
        <f t="shared" si="86"/>
        <v>0</v>
      </c>
      <c r="BH1242" s="202">
        <f t="shared" si="87"/>
        <v>0</v>
      </c>
      <c r="BI1242" s="202">
        <f t="shared" si="88"/>
        <v>0</v>
      </c>
      <c r="BJ1242" s="22" t="s">
        <v>24</v>
      </c>
      <c r="BK1242" s="202">
        <f t="shared" si="89"/>
        <v>0</v>
      </c>
      <c r="BL1242" s="22" t="s">
        <v>249</v>
      </c>
      <c r="BM1242" s="22" t="s">
        <v>2265</v>
      </c>
    </row>
    <row r="1243" spans="2:65" s="1" customFormat="1" ht="31.5" customHeight="1">
      <c r="B1243" s="39"/>
      <c r="C1243" s="191" t="s">
        <v>2266</v>
      </c>
      <c r="D1243" s="191" t="s">
        <v>170</v>
      </c>
      <c r="E1243" s="192" t="s">
        <v>2267</v>
      </c>
      <c r="F1243" s="193" t="s">
        <v>2268</v>
      </c>
      <c r="G1243" s="194" t="s">
        <v>433</v>
      </c>
      <c r="H1243" s="195">
        <v>64.08</v>
      </c>
      <c r="I1243" s="196"/>
      <c r="J1243" s="197">
        <f t="shared" si="80"/>
        <v>0</v>
      </c>
      <c r="K1243" s="193" t="s">
        <v>174</v>
      </c>
      <c r="L1243" s="59"/>
      <c r="M1243" s="198" t="s">
        <v>22</v>
      </c>
      <c r="N1243" s="199" t="s">
        <v>49</v>
      </c>
      <c r="O1243" s="40"/>
      <c r="P1243" s="200">
        <f t="shared" si="81"/>
        <v>0</v>
      </c>
      <c r="Q1243" s="200">
        <v>2.16E-3</v>
      </c>
      <c r="R1243" s="200">
        <f t="shared" si="82"/>
        <v>0.1384128</v>
      </c>
      <c r="S1243" s="200">
        <v>0</v>
      </c>
      <c r="T1243" s="201">
        <f t="shared" si="83"/>
        <v>0</v>
      </c>
      <c r="AR1243" s="22" t="s">
        <v>249</v>
      </c>
      <c r="AT1243" s="22" t="s">
        <v>170</v>
      </c>
      <c r="AU1243" s="22" t="s">
        <v>87</v>
      </c>
      <c r="AY1243" s="22" t="s">
        <v>168</v>
      </c>
      <c r="BE1243" s="202">
        <f t="shared" si="84"/>
        <v>0</v>
      </c>
      <c r="BF1243" s="202">
        <f t="shared" si="85"/>
        <v>0</v>
      </c>
      <c r="BG1243" s="202">
        <f t="shared" si="86"/>
        <v>0</v>
      </c>
      <c r="BH1243" s="202">
        <f t="shared" si="87"/>
        <v>0</v>
      </c>
      <c r="BI1243" s="202">
        <f t="shared" si="88"/>
        <v>0</v>
      </c>
      <c r="BJ1243" s="22" t="s">
        <v>24</v>
      </c>
      <c r="BK1243" s="202">
        <f t="shared" si="89"/>
        <v>0</v>
      </c>
      <c r="BL1243" s="22" t="s">
        <v>249</v>
      </c>
      <c r="BM1243" s="22" t="s">
        <v>2269</v>
      </c>
    </row>
    <row r="1244" spans="2:65" s="1" customFormat="1" ht="31.5" customHeight="1">
      <c r="B1244" s="39"/>
      <c r="C1244" s="191" t="s">
        <v>2270</v>
      </c>
      <c r="D1244" s="191" t="s">
        <v>170</v>
      </c>
      <c r="E1244" s="192" t="s">
        <v>2271</v>
      </c>
      <c r="F1244" s="193" t="s">
        <v>2272</v>
      </c>
      <c r="G1244" s="194" t="s">
        <v>433</v>
      </c>
      <c r="H1244" s="195">
        <v>11.26</v>
      </c>
      <c r="I1244" s="196"/>
      <c r="J1244" s="197">
        <f t="shared" si="80"/>
        <v>0</v>
      </c>
      <c r="K1244" s="193" t="s">
        <v>174</v>
      </c>
      <c r="L1244" s="59"/>
      <c r="M1244" s="198" t="s">
        <v>22</v>
      </c>
      <c r="N1244" s="199" t="s">
        <v>49</v>
      </c>
      <c r="O1244" s="40"/>
      <c r="P1244" s="200">
        <f t="shared" si="81"/>
        <v>0</v>
      </c>
      <c r="Q1244" s="200">
        <v>2.2000000000000001E-3</v>
      </c>
      <c r="R1244" s="200">
        <f t="shared" si="82"/>
        <v>2.4772000000000002E-2</v>
      </c>
      <c r="S1244" s="200">
        <v>0</v>
      </c>
      <c r="T1244" s="201">
        <f t="shared" si="83"/>
        <v>0</v>
      </c>
      <c r="AR1244" s="22" t="s">
        <v>249</v>
      </c>
      <c r="AT1244" s="22" t="s">
        <v>170</v>
      </c>
      <c r="AU1244" s="22" t="s">
        <v>87</v>
      </c>
      <c r="AY1244" s="22" t="s">
        <v>168</v>
      </c>
      <c r="BE1244" s="202">
        <f t="shared" si="84"/>
        <v>0</v>
      </c>
      <c r="BF1244" s="202">
        <f t="shared" si="85"/>
        <v>0</v>
      </c>
      <c r="BG1244" s="202">
        <f t="shared" si="86"/>
        <v>0</v>
      </c>
      <c r="BH1244" s="202">
        <f t="shared" si="87"/>
        <v>0</v>
      </c>
      <c r="BI1244" s="202">
        <f t="shared" si="88"/>
        <v>0</v>
      </c>
      <c r="BJ1244" s="22" t="s">
        <v>24</v>
      </c>
      <c r="BK1244" s="202">
        <f t="shared" si="89"/>
        <v>0</v>
      </c>
      <c r="BL1244" s="22" t="s">
        <v>249</v>
      </c>
      <c r="BM1244" s="22" t="s">
        <v>2273</v>
      </c>
    </row>
    <row r="1245" spans="2:65" s="1" customFormat="1" ht="22.5" customHeight="1">
      <c r="B1245" s="39"/>
      <c r="C1245" s="191" t="s">
        <v>2274</v>
      </c>
      <c r="D1245" s="191" t="s">
        <v>170</v>
      </c>
      <c r="E1245" s="192" t="s">
        <v>2275</v>
      </c>
      <c r="F1245" s="193" t="s">
        <v>2276</v>
      </c>
      <c r="G1245" s="194" t="s">
        <v>276</v>
      </c>
      <c r="H1245" s="195">
        <v>1</v>
      </c>
      <c r="I1245" s="196"/>
      <c r="J1245" s="197">
        <f t="shared" si="80"/>
        <v>0</v>
      </c>
      <c r="K1245" s="193" t="s">
        <v>174</v>
      </c>
      <c r="L1245" s="59"/>
      <c r="M1245" s="198" t="s">
        <v>22</v>
      </c>
      <c r="N1245" s="199" t="s">
        <v>49</v>
      </c>
      <c r="O1245" s="40"/>
      <c r="P1245" s="200">
        <f t="shared" si="81"/>
        <v>0</v>
      </c>
      <c r="Q1245" s="200">
        <v>4.4999999999999999E-4</v>
      </c>
      <c r="R1245" s="200">
        <f t="shared" si="82"/>
        <v>4.4999999999999999E-4</v>
      </c>
      <c r="S1245" s="200">
        <v>0</v>
      </c>
      <c r="T1245" s="201">
        <f t="shared" si="83"/>
        <v>0</v>
      </c>
      <c r="AR1245" s="22" t="s">
        <v>249</v>
      </c>
      <c r="AT1245" s="22" t="s">
        <v>170</v>
      </c>
      <c r="AU1245" s="22" t="s">
        <v>87</v>
      </c>
      <c r="AY1245" s="22" t="s">
        <v>168</v>
      </c>
      <c r="BE1245" s="202">
        <f t="shared" si="84"/>
        <v>0</v>
      </c>
      <c r="BF1245" s="202">
        <f t="shared" si="85"/>
        <v>0</v>
      </c>
      <c r="BG1245" s="202">
        <f t="shared" si="86"/>
        <v>0</v>
      </c>
      <c r="BH1245" s="202">
        <f t="shared" si="87"/>
        <v>0</v>
      </c>
      <c r="BI1245" s="202">
        <f t="shared" si="88"/>
        <v>0</v>
      </c>
      <c r="BJ1245" s="22" t="s">
        <v>24</v>
      </c>
      <c r="BK1245" s="202">
        <f t="shared" si="89"/>
        <v>0</v>
      </c>
      <c r="BL1245" s="22" t="s">
        <v>249</v>
      </c>
      <c r="BM1245" s="22" t="s">
        <v>2277</v>
      </c>
    </row>
    <row r="1246" spans="2:65" s="1" customFormat="1" ht="31.5" customHeight="1">
      <c r="B1246" s="39"/>
      <c r="C1246" s="191" t="s">
        <v>2278</v>
      </c>
      <c r="D1246" s="191" t="s">
        <v>170</v>
      </c>
      <c r="E1246" s="192" t="s">
        <v>2279</v>
      </c>
      <c r="F1246" s="193" t="s">
        <v>2280</v>
      </c>
      <c r="G1246" s="194" t="s">
        <v>276</v>
      </c>
      <c r="H1246" s="195">
        <v>1</v>
      </c>
      <c r="I1246" s="196"/>
      <c r="J1246" s="197">
        <f t="shared" si="80"/>
        <v>0</v>
      </c>
      <c r="K1246" s="193" t="s">
        <v>174</v>
      </c>
      <c r="L1246" s="59"/>
      <c r="M1246" s="198" t="s">
        <v>22</v>
      </c>
      <c r="N1246" s="199" t="s">
        <v>49</v>
      </c>
      <c r="O1246" s="40"/>
      <c r="P1246" s="200">
        <f t="shared" si="81"/>
        <v>0</v>
      </c>
      <c r="Q1246" s="200">
        <v>1.4E-3</v>
      </c>
      <c r="R1246" s="200">
        <f t="shared" si="82"/>
        <v>1.4E-3</v>
      </c>
      <c r="S1246" s="200">
        <v>0</v>
      </c>
      <c r="T1246" s="201">
        <f t="shared" si="83"/>
        <v>0</v>
      </c>
      <c r="AR1246" s="22" t="s">
        <v>249</v>
      </c>
      <c r="AT1246" s="22" t="s">
        <v>170</v>
      </c>
      <c r="AU1246" s="22" t="s">
        <v>87</v>
      </c>
      <c r="AY1246" s="22" t="s">
        <v>168</v>
      </c>
      <c r="BE1246" s="202">
        <f t="shared" si="84"/>
        <v>0</v>
      </c>
      <c r="BF1246" s="202">
        <f t="shared" si="85"/>
        <v>0</v>
      </c>
      <c r="BG1246" s="202">
        <f t="shared" si="86"/>
        <v>0</v>
      </c>
      <c r="BH1246" s="202">
        <f t="shared" si="87"/>
        <v>0</v>
      </c>
      <c r="BI1246" s="202">
        <f t="shared" si="88"/>
        <v>0</v>
      </c>
      <c r="BJ1246" s="22" t="s">
        <v>24</v>
      </c>
      <c r="BK1246" s="202">
        <f t="shared" si="89"/>
        <v>0</v>
      </c>
      <c r="BL1246" s="22" t="s">
        <v>249</v>
      </c>
      <c r="BM1246" s="22" t="s">
        <v>2281</v>
      </c>
    </row>
    <row r="1247" spans="2:65" s="1" customFormat="1" ht="31.5" customHeight="1">
      <c r="B1247" s="39"/>
      <c r="C1247" s="191" t="s">
        <v>2282</v>
      </c>
      <c r="D1247" s="191" t="s">
        <v>170</v>
      </c>
      <c r="E1247" s="192" t="s">
        <v>2283</v>
      </c>
      <c r="F1247" s="193" t="s">
        <v>2284</v>
      </c>
      <c r="G1247" s="194" t="s">
        <v>433</v>
      </c>
      <c r="H1247" s="195">
        <v>94.72</v>
      </c>
      <c r="I1247" s="196"/>
      <c r="J1247" s="197">
        <f t="shared" si="80"/>
        <v>0</v>
      </c>
      <c r="K1247" s="193" t="s">
        <v>174</v>
      </c>
      <c r="L1247" s="59"/>
      <c r="M1247" s="198" t="s">
        <v>22</v>
      </c>
      <c r="N1247" s="199" t="s">
        <v>49</v>
      </c>
      <c r="O1247" s="40"/>
      <c r="P1247" s="200">
        <f t="shared" si="81"/>
        <v>0</v>
      </c>
      <c r="Q1247" s="200">
        <v>1.74E-3</v>
      </c>
      <c r="R1247" s="200">
        <f t="shared" si="82"/>
        <v>0.16481280000000001</v>
      </c>
      <c r="S1247" s="200">
        <v>0</v>
      </c>
      <c r="T1247" s="201">
        <f t="shared" si="83"/>
        <v>0</v>
      </c>
      <c r="AR1247" s="22" t="s">
        <v>249</v>
      </c>
      <c r="AT1247" s="22" t="s">
        <v>170</v>
      </c>
      <c r="AU1247" s="22" t="s">
        <v>87</v>
      </c>
      <c r="AY1247" s="22" t="s">
        <v>168</v>
      </c>
      <c r="BE1247" s="202">
        <f t="shared" si="84"/>
        <v>0</v>
      </c>
      <c r="BF1247" s="202">
        <f t="shared" si="85"/>
        <v>0</v>
      </c>
      <c r="BG1247" s="202">
        <f t="shared" si="86"/>
        <v>0</v>
      </c>
      <c r="BH1247" s="202">
        <f t="shared" si="87"/>
        <v>0</v>
      </c>
      <c r="BI1247" s="202">
        <f t="shared" si="88"/>
        <v>0</v>
      </c>
      <c r="BJ1247" s="22" t="s">
        <v>24</v>
      </c>
      <c r="BK1247" s="202">
        <f t="shared" si="89"/>
        <v>0</v>
      </c>
      <c r="BL1247" s="22" t="s">
        <v>249</v>
      </c>
      <c r="BM1247" s="22" t="s">
        <v>2285</v>
      </c>
    </row>
    <row r="1248" spans="2:65" s="1" customFormat="1" ht="31.5" customHeight="1">
      <c r="B1248" s="39"/>
      <c r="C1248" s="191" t="s">
        <v>2286</v>
      </c>
      <c r="D1248" s="191" t="s">
        <v>170</v>
      </c>
      <c r="E1248" s="192" t="s">
        <v>2287</v>
      </c>
      <c r="F1248" s="193" t="s">
        <v>2288</v>
      </c>
      <c r="G1248" s="194" t="s">
        <v>276</v>
      </c>
      <c r="H1248" s="195">
        <v>9</v>
      </c>
      <c r="I1248" s="196"/>
      <c r="J1248" s="197">
        <f t="shared" si="80"/>
        <v>0</v>
      </c>
      <c r="K1248" s="193" t="s">
        <v>174</v>
      </c>
      <c r="L1248" s="59"/>
      <c r="M1248" s="198" t="s">
        <v>22</v>
      </c>
      <c r="N1248" s="199" t="s">
        <v>49</v>
      </c>
      <c r="O1248" s="40"/>
      <c r="P1248" s="200">
        <f t="shared" si="81"/>
        <v>0</v>
      </c>
      <c r="Q1248" s="200">
        <v>2.5000000000000001E-4</v>
      </c>
      <c r="R1248" s="200">
        <f t="shared" si="82"/>
        <v>2.2500000000000003E-3</v>
      </c>
      <c r="S1248" s="200">
        <v>0</v>
      </c>
      <c r="T1248" s="201">
        <f t="shared" si="83"/>
        <v>0</v>
      </c>
      <c r="AR1248" s="22" t="s">
        <v>249</v>
      </c>
      <c r="AT1248" s="22" t="s">
        <v>170</v>
      </c>
      <c r="AU1248" s="22" t="s">
        <v>87</v>
      </c>
      <c r="AY1248" s="22" t="s">
        <v>168</v>
      </c>
      <c r="BE1248" s="202">
        <f t="shared" si="84"/>
        <v>0</v>
      </c>
      <c r="BF1248" s="202">
        <f t="shared" si="85"/>
        <v>0</v>
      </c>
      <c r="BG1248" s="202">
        <f t="shared" si="86"/>
        <v>0</v>
      </c>
      <c r="BH1248" s="202">
        <f t="shared" si="87"/>
        <v>0</v>
      </c>
      <c r="BI1248" s="202">
        <f t="shared" si="88"/>
        <v>0</v>
      </c>
      <c r="BJ1248" s="22" t="s">
        <v>24</v>
      </c>
      <c r="BK1248" s="202">
        <f t="shared" si="89"/>
        <v>0</v>
      </c>
      <c r="BL1248" s="22" t="s">
        <v>249</v>
      </c>
      <c r="BM1248" s="22" t="s">
        <v>2289</v>
      </c>
    </row>
    <row r="1249" spans="2:65" s="1" customFormat="1" ht="31.5" customHeight="1">
      <c r="B1249" s="39"/>
      <c r="C1249" s="191" t="s">
        <v>2290</v>
      </c>
      <c r="D1249" s="191" t="s">
        <v>170</v>
      </c>
      <c r="E1249" s="192" t="s">
        <v>2291</v>
      </c>
      <c r="F1249" s="193" t="s">
        <v>2292</v>
      </c>
      <c r="G1249" s="194" t="s">
        <v>433</v>
      </c>
      <c r="H1249" s="195">
        <v>122.47</v>
      </c>
      <c r="I1249" s="196"/>
      <c r="J1249" s="197">
        <f t="shared" si="80"/>
        <v>0</v>
      </c>
      <c r="K1249" s="193" t="s">
        <v>174</v>
      </c>
      <c r="L1249" s="59"/>
      <c r="M1249" s="198" t="s">
        <v>22</v>
      </c>
      <c r="N1249" s="199" t="s">
        <v>49</v>
      </c>
      <c r="O1249" s="40"/>
      <c r="P1249" s="200">
        <f t="shared" si="81"/>
        <v>0</v>
      </c>
      <c r="Q1249" s="200">
        <v>2.1199999999999999E-3</v>
      </c>
      <c r="R1249" s="200">
        <f t="shared" si="82"/>
        <v>0.25963639999999999</v>
      </c>
      <c r="S1249" s="200">
        <v>0</v>
      </c>
      <c r="T1249" s="201">
        <f t="shared" si="83"/>
        <v>0</v>
      </c>
      <c r="AR1249" s="22" t="s">
        <v>249</v>
      </c>
      <c r="AT1249" s="22" t="s">
        <v>170</v>
      </c>
      <c r="AU1249" s="22" t="s">
        <v>87</v>
      </c>
      <c r="AY1249" s="22" t="s">
        <v>168</v>
      </c>
      <c r="BE1249" s="202">
        <f t="shared" si="84"/>
        <v>0</v>
      </c>
      <c r="BF1249" s="202">
        <f t="shared" si="85"/>
        <v>0</v>
      </c>
      <c r="BG1249" s="202">
        <f t="shared" si="86"/>
        <v>0</v>
      </c>
      <c r="BH1249" s="202">
        <f t="shared" si="87"/>
        <v>0</v>
      </c>
      <c r="BI1249" s="202">
        <f t="shared" si="88"/>
        <v>0</v>
      </c>
      <c r="BJ1249" s="22" t="s">
        <v>24</v>
      </c>
      <c r="BK1249" s="202">
        <f t="shared" si="89"/>
        <v>0</v>
      </c>
      <c r="BL1249" s="22" t="s">
        <v>249</v>
      </c>
      <c r="BM1249" s="22" t="s">
        <v>2293</v>
      </c>
    </row>
    <row r="1250" spans="2:65" s="1" customFormat="1" ht="31.5" customHeight="1">
      <c r="B1250" s="39"/>
      <c r="C1250" s="191" t="s">
        <v>2294</v>
      </c>
      <c r="D1250" s="191" t="s">
        <v>170</v>
      </c>
      <c r="E1250" s="192" t="s">
        <v>2295</v>
      </c>
      <c r="F1250" s="193" t="s">
        <v>2296</v>
      </c>
      <c r="G1250" s="194" t="s">
        <v>218</v>
      </c>
      <c r="H1250" s="195">
        <v>0.96099999999999997</v>
      </c>
      <c r="I1250" s="196"/>
      <c r="J1250" s="197">
        <f t="shared" si="80"/>
        <v>0</v>
      </c>
      <c r="K1250" s="193" t="s">
        <v>174</v>
      </c>
      <c r="L1250" s="59"/>
      <c r="M1250" s="198" t="s">
        <v>22</v>
      </c>
      <c r="N1250" s="199" t="s">
        <v>49</v>
      </c>
      <c r="O1250" s="40"/>
      <c r="P1250" s="200">
        <f t="shared" si="81"/>
        <v>0</v>
      </c>
      <c r="Q1250" s="200">
        <v>0</v>
      </c>
      <c r="R1250" s="200">
        <f t="shared" si="82"/>
        <v>0</v>
      </c>
      <c r="S1250" s="200">
        <v>0</v>
      </c>
      <c r="T1250" s="201">
        <f t="shared" si="83"/>
        <v>0</v>
      </c>
      <c r="AR1250" s="22" t="s">
        <v>249</v>
      </c>
      <c r="AT1250" s="22" t="s">
        <v>170</v>
      </c>
      <c r="AU1250" s="22" t="s">
        <v>87</v>
      </c>
      <c r="AY1250" s="22" t="s">
        <v>168</v>
      </c>
      <c r="BE1250" s="202">
        <f t="shared" si="84"/>
        <v>0</v>
      </c>
      <c r="BF1250" s="202">
        <f t="shared" si="85"/>
        <v>0</v>
      </c>
      <c r="BG1250" s="202">
        <f t="shared" si="86"/>
        <v>0</v>
      </c>
      <c r="BH1250" s="202">
        <f t="shared" si="87"/>
        <v>0</v>
      </c>
      <c r="BI1250" s="202">
        <f t="shared" si="88"/>
        <v>0</v>
      </c>
      <c r="BJ1250" s="22" t="s">
        <v>24</v>
      </c>
      <c r="BK1250" s="202">
        <f t="shared" si="89"/>
        <v>0</v>
      </c>
      <c r="BL1250" s="22" t="s">
        <v>249</v>
      </c>
      <c r="BM1250" s="22" t="s">
        <v>2297</v>
      </c>
    </row>
    <row r="1251" spans="2:65" s="10" customFormat="1" ht="29.85" customHeight="1">
      <c r="B1251" s="174"/>
      <c r="C1251" s="175"/>
      <c r="D1251" s="188" t="s">
        <v>77</v>
      </c>
      <c r="E1251" s="189" t="s">
        <v>2298</v>
      </c>
      <c r="F1251" s="189" t="s">
        <v>2299</v>
      </c>
      <c r="G1251" s="175"/>
      <c r="H1251" s="175"/>
      <c r="I1251" s="178"/>
      <c r="J1251" s="190">
        <f>BK1251</f>
        <v>0</v>
      </c>
      <c r="K1251" s="175"/>
      <c r="L1251" s="180"/>
      <c r="M1251" s="181"/>
      <c r="N1251" s="182"/>
      <c r="O1251" s="182"/>
      <c r="P1251" s="183">
        <f>SUM(P1252:P1278)</f>
        <v>0</v>
      </c>
      <c r="Q1251" s="182"/>
      <c r="R1251" s="183">
        <f>SUM(R1252:R1278)</f>
        <v>0.85078000000000009</v>
      </c>
      <c r="S1251" s="182"/>
      <c r="T1251" s="184">
        <f>SUM(T1252:T1278)</f>
        <v>0</v>
      </c>
      <c r="AR1251" s="185" t="s">
        <v>87</v>
      </c>
      <c r="AT1251" s="186" t="s">
        <v>77</v>
      </c>
      <c r="AU1251" s="186" t="s">
        <v>24</v>
      </c>
      <c r="AY1251" s="185" t="s">
        <v>168</v>
      </c>
      <c r="BK1251" s="187">
        <f>SUM(BK1252:BK1278)</f>
        <v>0</v>
      </c>
    </row>
    <row r="1252" spans="2:65" s="1" customFormat="1" ht="22.5" customHeight="1">
      <c r="B1252" s="39"/>
      <c r="C1252" s="191" t="s">
        <v>2300</v>
      </c>
      <c r="D1252" s="191" t="s">
        <v>170</v>
      </c>
      <c r="E1252" s="192" t="s">
        <v>2301</v>
      </c>
      <c r="F1252" s="193" t="s">
        <v>2302</v>
      </c>
      <c r="G1252" s="194" t="s">
        <v>276</v>
      </c>
      <c r="H1252" s="195">
        <v>6</v>
      </c>
      <c r="I1252" s="196"/>
      <c r="J1252" s="197">
        <f t="shared" ref="J1252:J1260" si="90">ROUND(I1252*H1252,2)</f>
        <v>0</v>
      </c>
      <c r="K1252" s="193" t="s">
        <v>174</v>
      </c>
      <c r="L1252" s="59"/>
      <c r="M1252" s="198" t="s">
        <v>22</v>
      </c>
      <c r="N1252" s="199" t="s">
        <v>49</v>
      </c>
      <c r="O1252" s="40"/>
      <c r="P1252" s="200">
        <f t="shared" ref="P1252:P1260" si="91">O1252*H1252</f>
        <v>0</v>
      </c>
      <c r="Q1252" s="200">
        <v>0</v>
      </c>
      <c r="R1252" s="200">
        <f t="shared" ref="R1252:R1260" si="92">Q1252*H1252</f>
        <v>0</v>
      </c>
      <c r="S1252" s="200">
        <v>0</v>
      </c>
      <c r="T1252" s="201">
        <f t="shared" ref="T1252:T1260" si="93">S1252*H1252</f>
        <v>0</v>
      </c>
      <c r="AR1252" s="22" t="s">
        <v>249</v>
      </c>
      <c r="AT1252" s="22" t="s">
        <v>170</v>
      </c>
      <c r="AU1252" s="22" t="s">
        <v>87</v>
      </c>
      <c r="AY1252" s="22" t="s">
        <v>168</v>
      </c>
      <c r="BE1252" s="202">
        <f t="shared" ref="BE1252:BE1260" si="94">IF(N1252="základní",J1252,0)</f>
        <v>0</v>
      </c>
      <c r="BF1252" s="202">
        <f t="shared" ref="BF1252:BF1260" si="95">IF(N1252="snížená",J1252,0)</f>
        <v>0</v>
      </c>
      <c r="BG1252" s="202">
        <f t="shared" ref="BG1252:BG1260" si="96">IF(N1252="zákl. přenesená",J1252,0)</f>
        <v>0</v>
      </c>
      <c r="BH1252" s="202">
        <f t="shared" ref="BH1252:BH1260" si="97">IF(N1252="sníž. přenesená",J1252,0)</f>
        <v>0</v>
      </c>
      <c r="BI1252" s="202">
        <f t="shared" ref="BI1252:BI1260" si="98">IF(N1252="nulová",J1252,0)</f>
        <v>0</v>
      </c>
      <c r="BJ1252" s="22" t="s">
        <v>24</v>
      </c>
      <c r="BK1252" s="202">
        <f t="shared" ref="BK1252:BK1260" si="99">ROUND(I1252*H1252,2)</f>
        <v>0</v>
      </c>
      <c r="BL1252" s="22" t="s">
        <v>249</v>
      </c>
      <c r="BM1252" s="22" t="s">
        <v>2303</v>
      </c>
    </row>
    <row r="1253" spans="2:65" s="1" customFormat="1" ht="31.5" customHeight="1">
      <c r="B1253" s="39"/>
      <c r="C1253" s="230" t="s">
        <v>2304</v>
      </c>
      <c r="D1253" s="230" t="s">
        <v>234</v>
      </c>
      <c r="E1253" s="231" t="s">
        <v>2305</v>
      </c>
      <c r="F1253" s="232" t="s">
        <v>2306</v>
      </c>
      <c r="G1253" s="233" t="s">
        <v>276</v>
      </c>
      <c r="H1253" s="234">
        <v>6</v>
      </c>
      <c r="I1253" s="235"/>
      <c r="J1253" s="236">
        <f t="shared" si="90"/>
        <v>0</v>
      </c>
      <c r="K1253" s="232" t="s">
        <v>174</v>
      </c>
      <c r="L1253" s="237"/>
      <c r="M1253" s="238" t="s">
        <v>22</v>
      </c>
      <c r="N1253" s="239" t="s">
        <v>49</v>
      </c>
      <c r="O1253" s="40"/>
      <c r="P1253" s="200">
        <f t="shared" si="91"/>
        <v>0</v>
      </c>
      <c r="Q1253" s="200">
        <v>1.2999999999999999E-2</v>
      </c>
      <c r="R1253" s="200">
        <f t="shared" si="92"/>
        <v>7.8E-2</v>
      </c>
      <c r="S1253" s="200">
        <v>0</v>
      </c>
      <c r="T1253" s="201">
        <f t="shared" si="93"/>
        <v>0</v>
      </c>
      <c r="AR1253" s="22" t="s">
        <v>338</v>
      </c>
      <c r="AT1253" s="22" t="s">
        <v>234</v>
      </c>
      <c r="AU1253" s="22" t="s">
        <v>87</v>
      </c>
      <c r="AY1253" s="22" t="s">
        <v>168</v>
      </c>
      <c r="BE1253" s="202">
        <f t="shared" si="94"/>
        <v>0</v>
      </c>
      <c r="BF1253" s="202">
        <f t="shared" si="95"/>
        <v>0</v>
      </c>
      <c r="BG1253" s="202">
        <f t="shared" si="96"/>
        <v>0</v>
      </c>
      <c r="BH1253" s="202">
        <f t="shared" si="97"/>
        <v>0</v>
      </c>
      <c r="BI1253" s="202">
        <f t="shared" si="98"/>
        <v>0</v>
      </c>
      <c r="BJ1253" s="22" t="s">
        <v>24</v>
      </c>
      <c r="BK1253" s="202">
        <f t="shared" si="99"/>
        <v>0</v>
      </c>
      <c r="BL1253" s="22" t="s">
        <v>249</v>
      </c>
      <c r="BM1253" s="22" t="s">
        <v>2307</v>
      </c>
    </row>
    <row r="1254" spans="2:65" s="1" customFormat="1" ht="31.5" customHeight="1">
      <c r="B1254" s="39"/>
      <c r="C1254" s="191" t="s">
        <v>2308</v>
      </c>
      <c r="D1254" s="191" t="s">
        <v>170</v>
      </c>
      <c r="E1254" s="192" t="s">
        <v>2309</v>
      </c>
      <c r="F1254" s="193" t="s">
        <v>2310</v>
      </c>
      <c r="G1254" s="194" t="s">
        <v>276</v>
      </c>
      <c r="H1254" s="195">
        <v>3</v>
      </c>
      <c r="I1254" s="196"/>
      <c r="J1254" s="197">
        <f t="shared" si="90"/>
        <v>0</v>
      </c>
      <c r="K1254" s="193" t="s">
        <v>174</v>
      </c>
      <c r="L1254" s="59"/>
      <c r="M1254" s="198" t="s">
        <v>22</v>
      </c>
      <c r="N1254" s="199" t="s">
        <v>49</v>
      </c>
      <c r="O1254" s="40"/>
      <c r="P1254" s="200">
        <f t="shared" si="91"/>
        <v>0</v>
      </c>
      <c r="Q1254" s="200">
        <v>0</v>
      </c>
      <c r="R1254" s="200">
        <f t="shared" si="92"/>
        <v>0</v>
      </c>
      <c r="S1254" s="200">
        <v>0</v>
      </c>
      <c r="T1254" s="201">
        <f t="shared" si="93"/>
        <v>0</v>
      </c>
      <c r="AR1254" s="22" t="s">
        <v>249</v>
      </c>
      <c r="AT1254" s="22" t="s">
        <v>170</v>
      </c>
      <c r="AU1254" s="22" t="s">
        <v>87</v>
      </c>
      <c r="AY1254" s="22" t="s">
        <v>168</v>
      </c>
      <c r="BE1254" s="202">
        <f t="shared" si="94"/>
        <v>0</v>
      </c>
      <c r="BF1254" s="202">
        <f t="shared" si="95"/>
        <v>0</v>
      </c>
      <c r="BG1254" s="202">
        <f t="shared" si="96"/>
        <v>0</v>
      </c>
      <c r="BH1254" s="202">
        <f t="shared" si="97"/>
        <v>0</v>
      </c>
      <c r="BI1254" s="202">
        <f t="shared" si="98"/>
        <v>0</v>
      </c>
      <c r="BJ1254" s="22" t="s">
        <v>24</v>
      </c>
      <c r="BK1254" s="202">
        <f t="shared" si="99"/>
        <v>0</v>
      </c>
      <c r="BL1254" s="22" t="s">
        <v>249</v>
      </c>
      <c r="BM1254" s="22" t="s">
        <v>2311</v>
      </c>
    </row>
    <row r="1255" spans="2:65" s="1" customFormat="1" ht="31.5" customHeight="1">
      <c r="B1255" s="39"/>
      <c r="C1255" s="230" t="s">
        <v>2312</v>
      </c>
      <c r="D1255" s="230" t="s">
        <v>234</v>
      </c>
      <c r="E1255" s="231" t="s">
        <v>2313</v>
      </c>
      <c r="F1255" s="232" t="s">
        <v>2314</v>
      </c>
      <c r="G1255" s="233" t="s">
        <v>276</v>
      </c>
      <c r="H1255" s="234">
        <v>3</v>
      </c>
      <c r="I1255" s="235"/>
      <c r="J1255" s="236">
        <f t="shared" si="90"/>
        <v>0</v>
      </c>
      <c r="K1255" s="232" t="s">
        <v>22</v>
      </c>
      <c r="L1255" s="237"/>
      <c r="M1255" s="238" t="s">
        <v>22</v>
      </c>
      <c r="N1255" s="239" t="s">
        <v>49</v>
      </c>
      <c r="O1255" s="40"/>
      <c r="P1255" s="200">
        <f t="shared" si="91"/>
        <v>0</v>
      </c>
      <c r="Q1255" s="200">
        <v>1.6E-2</v>
      </c>
      <c r="R1255" s="200">
        <f t="shared" si="92"/>
        <v>4.8000000000000001E-2</v>
      </c>
      <c r="S1255" s="200">
        <v>0</v>
      </c>
      <c r="T1255" s="201">
        <f t="shared" si="93"/>
        <v>0</v>
      </c>
      <c r="AR1255" s="22" t="s">
        <v>338</v>
      </c>
      <c r="AT1255" s="22" t="s">
        <v>234</v>
      </c>
      <c r="AU1255" s="22" t="s">
        <v>87</v>
      </c>
      <c r="AY1255" s="22" t="s">
        <v>168</v>
      </c>
      <c r="BE1255" s="202">
        <f t="shared" si="94"/>
        <v>0</v>
      </c>
      <c r="BF1255" s="202">
        <f t="shared" si="95"/>
        <v>0</v>
      </c>
      <c r="BG1255" s="202">
        <f t="shared" si="96"/>
        <v>0</v>
      </c>
      <c r="BH1255" s="202">
        <f t="shared" si="97"/>
        <v>0</v>
      </c>
      <c r="BI1255" s="202">
        <f t="shared" si="98"/>
        <v>0</v>
      </c>
      <c r="BJ1255" s="22" t="s">
        <v>24</v>
      </c>
      <c r="BK1255" s="202">
        <f t="shared" si="99"/>
        <v>0</v>
      </c>
      <c r="BL1255" s="22" t="s">
        <v>249</v>
      </c>
      <c r="BM1255" s="22" t="s">
        <v>2315</v>
      </c>
    </row>
    <row r="1256" spans="2:65" s="1" customFormat="1" ht="31.5" customHeight="1">
      <c r="B1256" s="39"/>
      <c r="C1256" s="191" t="s">
        <v>2316</v>
      </c>
      <c r="D1256" s="191" t="s">
        <v>170</v>
      </c>
      <c r="E1256" s="192" t="s">
        <v>2317</v>
      </c>
      <c r="F1256" s="193" t="s">
        <v>2318</v>
      </c>
      <c r="G1256" s="194" t="s">
        <v>276</v>
      </c>
      <c r="H1256" s="195">
        <v>2</v>
      </c>
      <c r="I1256" s="196"/>
      <c r="J1256" s="197">
        <f t="shared" si="90"/>
        <v>0</v>
      </c>
      <c r="K1256" s="193" t="s">
        <v>174</v>
      </c>
      <c r="L1256" s="59"/>
      <c r="M1256" s="198" t="s">
        <v>22</v>
      </c>
      <c r="N1256" s="199" t="s">
        <v>49</v>
      </c>
      <c r="O1256" s="40"/>
      <c r="P1256" s="200">
        <f t="shared" si="91"/>
        <v>0</v>
      </c>
      <c r="Q1256" s="200">
        <v>0</v>
      </c>
      <c r="R1256" s="200">
        <f t="shared" si="92"/>
        <v>0</v>
      </c>
      <c r="S1256" s="200">
        <v>0</v>
      </c>
      <c r="T1256" s="201">
        <f t="shared" si="93"/>
        <v>0</v>
      </c>
      <c r="AR1256" s="22" t="s">
        <v>249</v>
      </c>
      <c r="AT1256" s="22" t="s">
        <v>170</v>
      </c>
      <c r="AU1256" s="22" t="s">
        <v>87</v>
      </c>
      <c r="AY1256" s="22" t="s">
        <v>168</v>
      </c>
      <c r="BE1256" s="202">
        <f t="shared" si="94"/>
        <v>0</v>
      </c>
      <c r="BF1256" s="202">
        <f t="shared" si="95"/>
        <v>0</v>
      </c>
      <c r="BG1256" s="202">
        <f t="shared" si="96"/>
        <v>0</v>
      </c>
      <c r="BH1256" s="202">
        <f t="shared" si="97"/>
        <v>0</v>
      </c>
      <c r="BI1256" s="202">
        <f t="shared" si="98"/>
        <v>0</v>
      </c>
      <c r="BJ1256" s="22" t="s">
        <v>24</v>
      </c>
      <c r="BK1256" s="202">
        <f t="shared" si="99"/>
        <v>0</v>
      </c>
      <c r="BL1256" s="22" t="s">
        <v>249</v>
      </c>
      <c r="BM1256" s="22" t="s">
        <v>2319</v>
      </c>
    </row>
    <row r="1257" spans="2:65" s="1" customFormat="1" ht="31.5" customHeight="1">
      <c r="B1257" s="39"/>
      <c r="C1257" s="230" t="s">
        <v>2320</v>
      </c>
      <c r="D1257" s="230" t="s">
        <v>234</v>
      </c>
      <c r="E1257" s="231" t="s">
        <v>2321</v>
      </c>
      <c r="F1257" s="232" t="s">
        <v>2322</v>
      </c>
      <c r="G1257" s="233" t="s">
        <v>276</v>
      </c>
      <c r="H1257" s="234">
        <v>2</v>
      </c>
      <c r="I1257" s="235"/>
      <c r="J1257" s="236">
        <f t="shared" si="90"/>
        <v>0</v>
      </c>
      <c r="K1257" s="232" t="s">
        <v>174</v>
      </c>
      <c r="L1257" s="237"/>
      <c r="M1257" s="238" t="s">
        <v>22</v>
      </c>
      <c r="N1257" s="239" t="s">
        <v>49</v>
      </c>
      <c r="O1257" s="40"/>
      <c r="P1257" s="200">
        <f t="shared" si="91"/>
        <v>0</v>
      </c>
      <c r="Q1257" s="200">
        <v>2.7E-2</v>
      </c>
      <c r="R1257" s="200">
        <f t="shared" si="92"/>
        <v>5.3999999999999999E-2</v>
      </c>
      <c r="S1257" s="200">
        <v>0</v>
      </c>
      <c r="T1257" s="201">
        <f t="shared" si="93"/>
        <v>0</v>
      </c>
      <c r="AR1257" s="22" t="s">
        <v>338</v>
      </c>
      <c r="AT1257" s="22" t="s">
        <v>234</v>
      </c>
      <c r="AU1257" s="22" t="s">
        <v>87</v>
      </c>
      <c r="AY1257" s="22" t="s">
        <v>168</v>
      </c>
      <c r="BE1257" s="202">
        <f t="shared" si="94"/>
        <v>0</v>
      </c>
      <c r="BF1257" s="202">
        <f t="shared" si="95"/>
        <v>0</v>
      </c>
      <c r="BG1257" s="202">
        <f t="shared" si="96"/>
        <v>0</v>
      </c>
      <c r="BH1257" s="202">
        <f t="shared" si="97"/>
        <v>0</v>
      </c>
      <c r="BI1257" s="202">
        <f t="shared" si="98"/>
        <v>0</v>
      </c>
      <c r="BJ1257" s="22" t="s">
        <v>24</v>
      </c>
      <c r="BK1257" s="202">
        <f t="shared" si="99"/>
        <v>0</v>
      </c>
      <c r="BL1257" s="22" t="s">
        <v>249</v>
      </c>
      <c r="BM1257" s="22" t="s">
        <v>2323</v>
      </c>
    </row>
    <row r="1258" spans="2:65" s="1" customFormat="1" ht="31.5" customHeight="1">
      <c r="B1258" s="39"/>
      <c r="C1258" s="191" t="s">
        <v>2324</v>
      </c>
      <c r="D1258" s="191" t="s">
        <v>170</v>
      </c>
      <c r="E1258" s="192" t="s">
        <v>2325</v>
      </c>
      <c r="F1258" s="193" t="s">
        <v>2326</v>
      </c>
      <c r="G1258" s="194" t="s">
        <v>276</v>
      </c>
      <c r="H1258" s="195">
        <v>7</v>
      </c>
      <c r="I1258" s="196"/>
      <c r="J1258" s="197">
        <f t="shared" si="90"/>
        <v>0</v>
      </c>
      <c r="K1258" s="193" t="s">
        <v>174</v>
      </c>
      <c r="L1258" s="59"/>
      <c r="M1258" s="198" t="s">
        <v>22</v>
      </c>
      <c r="N1258" s="199" t="s">
        <v>49</v>
      </c>
      <c r="O1258" s="40"/>
      <c r="P1258" s="200">
        <f t="shared" si="91"/>
        <v>0</v>
      </c>
      <c r="Q1258" s="200">
        <v>0</v>
      </c>
      <c r="R1258" s="200">
        <f t="shared" si="92"/>
        <v>0</v>
      </c>
      <c r="S1258" s="200">
        <v>0</v>
      </c>
      <c r="T1258" s="201">
        <f t="shared" si="93"/>
        <v>0</v>
      </c>
      <c r="AR1258" s="22" t="s">
        <v>249</v>
      </c>
      <c r="AT1258" s="22" t="s">
        <v>170</v>
      </c>
      <c r="AU1258" s="22" t="s">
        <v>87</v>
      </c>
      <c r="AY1258" s="22" t="s">
        <v>168</v>
      </c>
      <c r="BE1258" s="202">
        <f t="shared" si="94"/>
        <v>0</v>
      </c>
      <c r="BF1258" s="202">
        <f t="shared" si="95"/>
        <v>0</v>
      </c>
      <c r="BG1258" s="202">
        <f t="shared" si="96"/>
        <v>0</v>
      </c>
      <c r="BH1258" s="202">
        <f t="shared" si="97"/>
        <v>0</v>
      </c>
      <c r="BI1258" s="202">
        <f t="shared" si="98"/>
        <v>0</v>
      </c>
      <c r="BJ1258" s="22" t="s">
        <v>24</v>
      </c>
      <c r="BK1258" s="202">
        <f t="shared" si="99"/>
        <v>0</v>
      </c>
      <c r="BL1258" s="22" t="s">
        <v>249</v>
      </c>
      <c r="BM1258" s="22" t="s">
        <v>2327</v>
      </c>
    </row>
    <row r="1259" spans="2:65" s="1" customFormat="1" ht="31.5" customHeight="1">
      <c r="B1259" s="39"/>
      <c r="C1259" s="230" t="s">
        <v>2328</v>
      </c>
      <c r="D1259" s="230" t="s">
        <v>234</v>
      </c>
      <c r="E1259" s="231" t="s">
        <v>2329</v>
      </c>
      <c r="F1259" s="232" t="s">
        <v>2330</v>
      </c>
      <c r="G1259" s="233" t="s">
        <v>276</v>
      </c>
      <c r="H1259" s="234">
        <v>7</v>
      </c>
      <c r="I1259" s="235"/>
      <c r="J1259" s="236">
        <f t="shared" si="90"/>
        <v>0</v>
      </c>
      <c r="K1259" s="232" t="s">
        <v>22</v>
      </c>
      <c r="L1259" s="237"/>
      <c r="M1259" s="238" t="s">
        <v>22</v>
      </c>
      <c r="N1259" s="239" t="s">
        <v>49</v>
      </c>
      <c r="O1259" s="40"/>
      <c r="P1259" s="200">
        <f t="shared" si="91"/>
        <v>0</v>
      </c>
      <c r="Q1259" s="200">
        <v>4.7E-2</v>
      </c>
      <c r="R1259" s="200">
        <f t="shared" si="92"/>
        <v>0.32900000000000001</v>
      </c>
      <c r="S1259" s="200">
        <v>0</v>
      </c>
      <c r="T1259" s="201">
        <f t="shared" si="93"/>
        <v>0</v>
      </c>
      <c r="AR1259" s="22" t="s">
        <v>338</v>
      </c>
      <c r="AT1259" s="22" t="s">
        <v>234</v>
      </c>
      <c r="AU1259" s="22" t="s">
        <v>87</v>
      </c>
      <c r="AY1259" s="22" t="s">
        <v>168</v>
      </c>
      <c r="BE1259" s="202">
        <f t="shared" si="94"/>
        <v>0</v>
      </c>
      <c r="BF1259" s="202">
        <f t="shared" si="95"/>
        <v>0</v>
      </c>
      <c r="BG1259" s="202">
        <f t="shared" si="96"/>
        <v>0</v>
      </c>
      <c r="BH1259" s="202">
        <f t="shared" si="97"/>
        <v>0</v>
      </c>
      <c r="BI1259" s="202">
        <f t="shared" si="98"/>
        <v>0</v>
      </c>
      <c r="BJ1259" s="22" t="s">
        <v>24</v>
      </c>
      <c r="BK1259" s="202">
        <f t="shared" si="99"/>
        <v>0</v>
      </c>
      <c r="BL1259" s="22" t="s">
        <v>249</v>
      </c>
      <c r="BM1259" s="22" t="s">
        <v>2331</v>
      </c>
    </row>
    <row r="1260" spans="2:65" s="1" customFormat="1" ht="31.5" customHeight="1">
      <c r="B1260" s="39"/>
      <c r="C1260" s="191" t="s">
        <v>2332</v>
      </c>
      <c r="D1260" s="191" t="s">
        <v>170</v>
      </c>
      <c r="E1260" s="192" t="s">
        <v>2333</v>
      </c>
      <c r="F1260" s="193" t="s">
        <v>2334</v>
      </c>
      <c r="G1260" s="194" t="s">
        <v>276</v>
      </c>
      <c r="H1260" s="195">
        <v>10</v>
      </c>
      <c r="I1260" s="196"/>
      <c r="J1260" s="197">
        <f t="shared" si="90"/>
        <v>0</v>
      </c>
      <c r="K1260" s="193" t="s">
        <v>174</v>
      </c>
      <c r="L1260" s="59"/>
      <c r="M1260" s="198" t="s">
        <v>22</v>
      </c>
      <c r="N1260" s="199" t="s">
        <v>49</v>
      </c>
      <c r="O1260" s="40"/>
      <c r="P1260" s="200">
        <f t="shared" si="91"/>
        <v>0</v>
      </c>
      <c r="Q1260" s="200">
        <v>0</v>
      </c>
      <c r="R1260" s="200">
        <f t="shared" si="92"/>
        <v>0</v>
      </c>
      <c r="S1260" s="200">
        <v>0</v>
      </c>
      <c r="T1260" s="201">
        <f t="shared" si="93"/>
        <v>0</v>
      </c>
      <c r="AR1260" s="22" t="s">
        <v>249</v>
      </c>
      <c r="AT1260" s="22" t="s">
        <v>170</v>
      </c>
      <c r="AU1260" s="22" t="s">
        <v>87</v>
      </c>
      <c r="AY1260" s="22" t="s">
        <v>168</v>
      </c>
      <c r="BE1260" s="202">
        <f t="shared" si="94"/>
        <v>0</v>
      </c>
      <c r="BF1260" s="202">
        <f t="shared" si="95"/>
        <v>0</v>
      </c>
      <c r="BG1260" s="202">
        <f t="shared" si="96"/>
        <v>0</v>
      </c>
      <c r="BH1260" s="202">
        <f t="shared" si="97"/>
        <v>0</v>
      </c>
      <c r="BI1260" s="202">
        <f t="shared" si="98"/>
        <v>0</v>
      </c>
      <c r="BJ1260" s="22" t="s">
        <v>24</v>
      </c>
      <c r="BK1260" s="202">
        <f t="shared" si="99"/>
        <v>0</v>
      </c>
      <c r="BL1260" s="22" t="s">
        <v>249</v>
      </c>
      <c r="BM1260" s="22" t="s">
        <v>2335</v>
      </c>
    </row>
    <row r="1261" spans="2:65" s="12" customFormat="1" ht="13.5">
      <c r="B1261" s="215"/>
      <c r="C1261" s="216"/>
      <c r="D1261" s="217" t="s">
        <v>177</v>
      </c>
      <c r="E1261" s="218" t="s">
        <v>22</v>
      </c>
      <c r="F1261" s="219" t="s">
        <v>2336</v>
      </c>
      <c r="G1261" s="216"/>
      <c r="H1261" s="220">
        <v>10</v>
      </c>
      <c r="I1261" s="221"/>
      <c r="J1261" s="216"/>
      <c r="K1261" s="216"/>
      <c r="L1261" s="222"/>
      <c r="M1261" s="223"/>
      <c r="N1261" s="224"/>
      <c r="O1261" s="224"/>
      <c r="P1261" s="224"/>
      <c r="Q1261" s="224"/>
      <c r="R1261" s="224"/>
      <c r="S1261" s="224"/>
      <c r="T1261" s="225"/>
      <c r="AT1261" s="226" t="s">
        <v>177</v>
      </c>
      <c r="AU1261" s="226" t="s">
        <v>87</v>
      </c>
      <c r="AV1261" s="12" t="s">
        <v>87</v>
      </c>
      <c r="AW1261" s="12" t="s">
        <v>41</v>
      </c>
      <c r="AX1261" s="12" t="s">
        <v>78</v>
      </c>
      <c r="AY1261" s="226" t="s">
        <v>168</v>
      </c>
    </row>
    <row r="1262" spans="2:65" s="1" customFormat="1" ht="22.5" customHeight="1">
      <c r="B1262" s="39"/>
      <c r="C1262" s="230" t="s">
        <v>2337</v>
      </c>
      <c r="D1262" s="230" t="s">
        <v>234</v>
      </c>
      <c r="E1262" s="231" t="s">
        <v>2338</v>
      </c>
      <c r="F1262" s="232" t="s">
        <v>2339</v>
      </c>
      <c r="G1262" s="233" t="s">
        <v>276</v>
      </c>
      <c r="H1262" s="234">
        <v>10</v>
      </c>
      <c r="I1262" s="235"/>
      <c r="J1262" s="236">
        <f>ROUND(I1262*H1262,2)</f>
        <v>0</v>
      </c>
      <c r="K1262" s="232" t="s">
        <v>174</v>
      </c>
      <c r="L1262" s="237"/>
      <c r="M1262" s="238" t="s">
        <v>22</v>
      </c>
      <c r="N1262" s="239" t="s">
        <v>49</v>
      </c>
      <c r="O1262" s="40"/>
      <c r="P1262" s="200">
        <f>O1262*H1262</f>
        <v>0</v>
      </c>
      <c r="Q1262" s="200">
        <v>4.7000000000000002E-3</v>
      </c>
      <c r="R1262" s="200">
        <f>Q1262*H1262</f>
        <v>4.7E-2</v>
      </c>
      <c r="S1262" s="200">
        <v>0</v>
      </c>
      <c r="T1262" s="201">
        <f>S1262*H1262</f>
        <v>0</v>
      </c>
      <c r="AR1262" s="22" t="s">
        <v>338</v>
      </c>
      <c r="AT1262" s="22" t="s">
        <v>234</v>
      </c>
      <c r="AU1262" s="22" t="s">
        <v>87</v>
      </c>
      <c r="AY1262" s="22" t="s">
        <v>168</v>
      </c>
      <c r="BE1262" s="202">
        <f>IF(N1262="základní",J1262,0)</f>
        <v>0</v>
      </c>
      <c r="BF1262" s="202">
        <f>IF(N1262="snížená",J1262,0)</f>
        <v>0</v>
      </c>
      <c r="BG1262" s="202">
        <f>IF(N1262="zákl. přenesená",J1262,0)</f>
        <v>0</v>
      </c>
      <c r="BH1262" s="202">
        <f>IF(N1262="sníž. přenesená",J1262,0)</f>
        <v>0</v>
      </c>
      <c r="BI1262" s="202">
        <f>IF(N1262="nulová",J1262,0)</f>
        <v>0</v>
      </c>
      <c r="BJ1262" s="22" t="s">
        <v>24</v>
      </c>
      <c r="BK1262" s="202">
        <f>ROUND(I1262*H1262,2)</f>
        <v>0</v>
      </c>
      <c r="BL1262" s="22" t="s">
        <v>249</v>
      </c>
      <c r="BM1262" s="22" t="s">
        <v>2340</v>
      </c>
    </row>
    <row r="1263" spans="2:65" s="1" customFormat="1" ht="22.5" customHeight="1">
      <c r="B1263" s="39"/>
      <c r="C1263" s="191" t="s">
        <v>2341</v>
      </c>
      <c r="D1263" s="191" t="s">
        <v>170</v>
      </c>
      <c r="E1263" s="192" t="s">
        <v>2342</v>
      </c>
      <c r="F1263" s="193" t="s">
        <v>2343</v>
      </c>
      <c r="G1263" s="194" t="s">
        <v>276</v>
      </c>
      <c r="H1263" s="195">
        <v>10</v>
      </c>
      <c r="I1263" s="196"/>
      <c r="J1263" s="197">
        <f>ROUND(I1263*H1263,2)</f>
        <v>0</v>
      </c>
      <c r="K1263" s="193" t="s">
        <v>174</v>
      </c>
      <c r="L1263" s="59"/>
      <c r="M1263" s="198" t="s">
        <v>22</v>
      </c>
      <c r="N1263" s="199" t="s">
        <v>49</v>
      </c>
      <c r="O1263" s="40"/>
      <c r="P1263" s="200">
        <f>O1263*H1263</f>
        <v>0</v>
      </c>
      <c r="Q1263" s="200">
        <v>0</v>
      </c>
      <c r="R1263" s="200">
        <f>Q1263*H1263</f>
        <v>0</v>
      </c>
      <c r="S1263" s="200">
        <v>0</v>
      </c>
      <c r="T1263" s="201">
        <f>S1263*H1263</f>
        <v>0</v>
      </c>
      <c r="AR1263" s="22" t="s">
        <v>249</v>
      </c>
      <c r="AT1263" s="22" t="s">
        <v>170</v>
      </c>
      <c r="AU1263" s="22" t="s">
        <v>87</v>
      </c>
      <c r="AY1263" s="22" t="s">
        <v>168</v>
      </c>
      <c r="BE1263" s="202">
        <f>IF(N1263="základní",J1263,0)</f>
        <v>0</v>
      </c>
      <c r="BF1263" s="202">
        <f>IF(N1263="snížená",J1263,0)</f>
        <v>0</v>
      </c>
      <c r="BG1263" s="202">
        <f>IF(N1263="zákl. přenesená",J1263,0)</f>
        <v>0</v>
      </c>
      <c r="BH1263" s="202">
        <f>IF(N1263="sníž. přenesená",J1263,0)</f>
        <v>0</v>
      </c>
      <c r="BI1263" s="202">
        <f>IF(N1263="nulová",J1263,0)</f>
        <v>0</v>
      </c>
      <c r="BJ1263" s="22" t="s">
        <v>24</v>
      </c>
      <c r="BK1263" s="202">
        <f>ROUND(I1263*H1263,2)</f>
        <v>0</v>
      </c>
      <c r="BL1263" s="22" t="s">
        <v>249</v>
      </c>
      <c r="BM1263" s="22" t="s">
        <v>2344</v>
      </c>
    </row>
    <row r="1264" spans="2:65" s="1" customFormat="1" ht="22.5" customHeight="1">
      <c r="B1264" s="39"/>
      <c r="C1264" s="230" t="s">
        <v>2345</v>
      </c>
      <c r="D1264" s="230" t="s">
        <v>234</v>
      </c>
      <c r="E1264" s="231" t="s">
        <v>2346</v>
      </c>
      <c r="F1264" s="232" t="s">
        <v>2347</v>
      </c>
      <c r="G1264" s="233" t="s">
        <v>276</v>
      </c>
      <c r="H1264" s="234">
        <v>10</v>
      </c>
      <c r="I1264" s="235"/>
      <c r="J1264" s="236">
        <f>ROUND(I1264*H1264,2)</f>
        <v>0</v>
      </c>
      <c r="K1264" s="232" t="s">
        <v>174</v>
      </c>
      <c r="L1264" s="237"/>
      <c r="M1264" s="238" t="s">
        <v>22</v>
      </c>
      <c r="N1264" s="239" t="s">
        <v>49</v>
      </c>
      <c r="O1264" s="40"/>
      <c r="P1264" s="200">
        <f>O1264*H1264</f>
        <v>0</v>
      </c>
      <c r="Q1264" s="200">
        <v>2.1000000000000001E-4</v>
      </c>
      <c r="R1264" s="200">
        <f>Q1264*H1264</f>
        <v>2.1000000000000003E-3</v>
      </c>
      <c r="S1264" s="200">
        <v>0</v>
      </c>
      <c r="T1264" s="201">
        <f>S1264*H1264</f>
        <v>0</v>
      </c>
      <c r="AR1264" s="22" t="s">
        <v>338</v>
      </c>
      <c r="AT1264" s="22" t="s">
        <v>234</v>
      </c>
      <c r="AU1264" s="22" t="s">
        <v>87</v>
      </c>
      <c r="AY1264" s="22" t="s">
        <v>168</v>
      </c>
      <c r="BE1264" s="202">
        <f>IF(N1264="základní",J1264,0)</f>
        <v>0</v>
      </c>
      <c r="BF1264" s="202">
        <f>IF(N1264="snížená",J1264,0)</f>
        <v>0</v>
      </c>
      <c r="BG1264" s="202">
        <f>IF(N1264="zákl. přenesená",J1264,0)</f>
        <v>0</v>
      </c>
      <c r="BH1264" s="202">
        <f>IF(N1264="sníž. přenesená",J1264,0)</f>
        <v>0</v>
      </c>
      <c r="BI1264" s="202">
        <f>IF(N1264="nulová",J1264,0)</f>
        <v>0</v>
      </c>
      <c r="BJ1264" s="22" t="s">
        <v>24</v>
      </c>
      <c r="BK1264" s="202">
        <f>ROUND(I1264*H1264,2)</f>
        <v>0</v>
      </c>
      <c r="BL1264" s="22" t="s">
        <v>249</v>
      </c>
      <c r="BM1264" s="22" t="s">
        <v>2348</v>
      </c>
    </row>
    <row r="1265" spans="2:65" s="1" customFormat="1" ht="22.5" customHeight="1">
      <c r="B1265" s="39"/>
      <c r="C1265" s="191" t="s">
        <v>2349</v>
      </c>
      <c r="D1265" s="191" t="s">
        <v>170</v>
      </c>
      <c r="E1265" s="192" t="s">
        <v>2350</v>
      </c>
      <c r="F1265" s="193" t="s">
        <v>2351</v>
      </c>
      <c r="G1265" s="194" t="s">
        <v>276</v>
      </c>
      <c r="H1265" s="195">
        <v>18</v>
      </c>
      <c r="I1265" s="196"/>
      <c r="J1265" s="197">
        <f>ROUND(I1265*H1265,2)</f>
        <v>0</v>
      </c>
      <c r="K1265" s="193" t="s">
        <v>174</v>
      </c>
      <c r="L1265" s="59"/>
      <c r="M1265" s="198" t="s">
        <v>22</v>
      </c>
      <c r="N1265" s="199" t="s">
        <v>49</v>
      </c>
      <c r="O1265" s="40"/>
      <c r="P1265" s="200">
        <f>O1265*H1265</f>
        <v>0</v>
      </c>
      <c r="Q1265" s="200">
        <v>0</v>
      </c>
      <c r="R1265" s="200">
        <f>Q1265*H1265</f>
        <v>0</v>
      </c>
      <c r="S1265" s="200">
        <v>0</v>
      </c>
      <c r="T1265" s="201">
        <f>S1265*H1265</f>
        <v>0</v>
      </c>
      <c r="AR1265" s="22" t="s">
        <v>249</v>
      </c>
      <c r="AT1265" s="22" t="s">
        <v>170</v>
      </c>
      <c r="AU1265" s="22" t="s">
        <v>87</v>
      </c>
      <c r="AY1265" s="22" t="s">
        <v>168</v>
      </c>
      <c r="BE1265" s="202">
        <f>IF(N1265="základní",J1265,0)</f>
        <v>0</v>
      </c>
      <c r="BF1265" s="202">
        <f>IF(N1265="snížená",J1265,0)</f>
        <v>0</v>
      </c>
      <c r="BG1265" s="202">
        <f>IF(N1265="zákl. přenesená",J1265,0)</f>
        <v>0</v>
      </c>
      <c r="BH1265" s="202">
        <f>IF(N1265="sníž. přenesená",J1265,0)</f>
        <v>0</v>
      </c>
      <c r="BI1265" s="202">
        <f>IF(N1265="nulová",J1265,0)</f>
        <v>0</v>
      </c>
      <c r="BJ1265" s="22" t="s">
        <v>24</v>
      </c>
      <c r="BK1265" s="202">
        <f>ROUND(I1265*H1265,2)</f>
        <v>0</v>
      </c>
      <c r="BL1265" s="22" t="s">
        <v>249</v>
      </c>
      <c r="BM1265" s="22" t="s">
        <v>2352</v>
      </c>
    </row>
    <row r="1266" spans="2:65" s="12" customFormat="1" ht="13.5">
      <c r="B1266" s="215"/>
      <c r="C1266" s="216"/>
      <c r="D1266" s="217" t="s">
        <v>177</v>
      </c>
      <c r="E1266" s="218" t="s">
        <v>22</v>
      </c>
      <c r="F1266" s="219" t="s">
        <v>2353</v>
      </c>
      <c r="G1266" s="216"/>
      <c r="H1266" s="220">
        <v>18</v>
      </c>
      <c r="I1266" s="221"/>
      <c r="J1266" s="216"/>
      <c r="K1266" s="216"/>
      <c r="L1266" s="222"/>
      <c r="M1266" s="223"/>
      <c r="N1266" s="224"/>
      <c r="O1266" s="224"/>
      <c r="P1266" s="224"/>
      <c r="Q1266" s="224"/>
      <c r="R1266" s="224"/>
      <c r="S1266" s="224"/>
      <c r="T1266" s="225"/>
      <c r="AT1266" s="226" t="s">
        <v>177</v>
      </c>
      <c r="AU1266" s="226" t="s">
        <v>87</v>
      </c>
      <c r="AV1266" s="12" t="s">
        <v>87</v>
      </c>
      <c r="AW1266" s="12" t="s">
        <v>41</v>
      </c>
      <c r="AX1266" s="12" t="s">
        <v>78</v>
      </c>
      <c r="AY1266" s="226" t="s">
        <v>168</v>
      </c>
    </row>
    <row r="1267" spans="2:65" s="1" customFormat="1" ht="22.5" customHeight="1">
      <c r="B1267" s="39"/>
      <c r="C1267" s="230" t="s">
        <v>2354</v>
      </c>
      <c r="D1267" s="230" t="s">
        <v>234</v>
      </c>
      <c r="E1267" s="231" t="s">
        <v>2355</v>
      </c>
      <c r="F1267" s="232" t="s">
        <v>2356</v>
      </c>
      <c r="G1267" s="233" t="s">
        <v>276</v>
      </c>
      <c r="H1267" s="234">
        <v>18</v>
      </c>
      <c r="I1267" s="235"/>
      <c r="J1267" s="236">
        <f>ROUND(I1267*H1267,2)</f>
        <v>0</v>
      </c>
      <c r="K1267" s="232" t="s">
        <v>641</v>
      </c>
      <c r="L1267" s="237"/>
      <c r="M1267" s="238" t="s">
        <v>22</v>
      </c>
      <c r="N1267" s="239" t="s">
        <v>49</v>
      </c>
      <c r="O1267" s="40"/>
      <c r="P1267" s="200">
        <f>O1267*H1267</f>
        <v>0</v>
      </c>
      <c r="Q1267" s="200">
        <v>4.4999999999999999E-4</v>
      </c>
      <c r="R1267" s="200">
        <f>Q1267*H1267</f>
        <v>8.0999999999999996E-3</v>
      </c>
      <c r="S1267" s="200">
        <v>0</v>
      </c>
      <c r="T1267" s="201">
        <f>S1267*H1267</f>
        <v>0</v>
      </c>
      <c r="AR1267" s="22" t="s">
        <v>338</v>
      </c>
      <c r="AT1267" s="22" t="s">
        <v>234</v>
      </c>
      <c r="AU1267" s="22" t="s">
        <v>87</v>
      </c>
      <c r="AY1267" s="22" t="s">
        <v>168</v>
      </c>
      <c r="BE1267" s="202">
        <f>IF(N1267="základní",J1267,0)</f>
        <v>0</v>
      </c>
      <c r="BF1267" s="202">
        <f>IF(N1267="snížená",J1267,0)</f>
        <v>0</v>
      </c>
      <c r="BG1267" s="202">
        <f>IF(N1267="zákl. přenesená",J1267,0)</f>
        <v>0</v>
      </c>
      <c r="BH1267" s="202">
        <f>IF(N1267="sníž. přenesená",J1267,0)</f>
        <v>0</v>
      </c>
      <c r="BI1267" s="202">
        <f>IF(N1267="nulová",J1267,0)</f>
        <v>0</v>
      </c>
      <c r="BJ1267" s="22" t="s">
        <v>24</v>
      </c>
      <c r="BK1267" s="202">
        <f>ROUND(I1267*H1267,2)</f>
        <v>0</v>
      </c>
      <c r="BL1267" s="22" t="s">
        <v>249</v>
      </c>
      <c r="BM1267" s="22" t="s">
        <v>2357</v>
      </c>
    </row>
    <row r="1268" spans="2:65" s="1" customFormat="1" ht="31.5" customHeight="1">
      <c r="B1268" s="39"/>
      <c r="C1268" s="230" t="s">
        <v>2358</v>
      </c>
      <c r="D1268" s="230" t="s">
        <v>234</v>
      </c>
      <c r="E1268" s="231" t="s">
        <v>2359</v>
      </c>
      <c r="F1268" s="232" t="s">
        <v>2360</v>
      </c>
      <c r="G1268" s="233" t="s">
        <v>276</v>
      </c>
      <c r="H1268" s="234">
        <v>18</v>
      </c>
      <c r="I1268" s="235"/>
      <c r="J1268" s="236">
        <f>ROUND(I1268*H1268,2)</f>
        <v>0</v>
      </c>
      <c r="K1268" s="232" t="s">
        <v>22</v>
      </c>
      <c r="L1268" s="237"/>
      <c r="M1268" s="238" t="s">
        <v>22</v>
      </c>
      <c r="N1268" s="239" t="s">
        <v>49</v>
      </c>
      <c r="O1268" s="40"/>
      <c r="P1268" s="200">
        <f>O1268*H1268</f>
        <v>0</v>
      </c>
      <c r="Q1268" s="200">
        <v>4.4999999999999999E-4</v>
      </c>
      <c r="R1268" s="200">
        <f>Q1268*H1268</f>
        <v>8.0999999999999996E-3</v>
      </c>
      <c r="S1268" s="200">
        <v>0</v>
      </c>
      <c r="T1268" s="201">
        <f>S1268*H1268</f>
        <v>0</v>
      </c>
      <c r="AR1268" s="22" t="s">
        <v>338</v>
      </c>
      <c r="AT1268" s="22" t="s">
        <v>234</v>
      </c>
      <c r="AU1268" s="22" t="s">
        <v>87</v>
      </c>
      <c r="AY1268" s="22" t="s">
        <v>168</v>
      </c>
      <c r="BE1268" s="202">
        <f>IF(N1268="základní",J1268,0)</f>
        <v>0</v>
      </c>
      <c r="BF1268" s="202">
        <f>IF(N1268="snížená",J1268,0)</f>
        <v>0</v>
      </c>
      <c r="BG1268" s="202">
        <f>IF(N1268="zákl. přenesená",J1268,0)</f>
        <v>0</v>
      </c>
      <c r="BH1268" s="202">
        <f>IF(N1268="sníž. přenesená",J1268,0)</f>
        <v>0</v>
      </c>
      <c r="BI1268" s="202">
        <f>IF(N1268="nulová",J1268,0)</f>
        <v>0</v>
      </c>
      <c r="BJ1268" s="22" t="s">
        <v>24</v>
      </c>
      <c r="BK1268" s="202">
        <f>ROUND(I1268*H1268,2)</f>
        <v>0</v>
      </c>
      <c r="BL1268" s="22" t="s">
        <v>249</v>
      </c>
      <c r="BM1268" s="22" t="s">
        <v>2361</v>
      </c>
    </row>
    <row r="1269" spans="2:65" s="1" customFormat="1" ht="31.5" customHeight="1">
      <c r="B1269" s="39"/>
      <c r="C1269" s="191" t="s">
        <v>2362</v>
      </c>
      <c r="D1269" s="191" t="s">
        <v>170</v>
      </c>
      <c r="E1269" s="192" t="s">
        <v>2363</v>
      </c>
      <c r="F1269" s="193" t="s">
        <v>2364</v>
      </c>
      <c r="G1269" s="194" t="s">
        <v>276</v>
      </c>
      <c r="H1269" s="195">
        <v>79</v>
      </c>
      <c r="I1269" s="196"/>
      <c r="J1269" s="197">
        <f>ROUND(I1269*H1269,2)</f>
        <v>0</v>
      </c>
      <c r="K1269" s="193" t="s">
        <v>174</v>
      </c>
      <c r="L1269" s="59"/>
      <c r="M1269" s="198" t="s">
        <v>22</v>
      </c>
      <c r="N1269" s="199" t="s">
        <v>49</v>
      </c>
      <c r="O1269" s="40"/>
      <c r="P1269" s="200">
        <f>O1269*H1269</f>
        <v>0</v>
      </c>
      <c r="Q1269" s="200">
        <v>0</v>
      </c>
      <c r="R1269" s="200">
        <f>Q1269*H1269</f>
        <v>0</v>
      </c>
      <c r="S1269" s="200">
        <v>0</v>
      </c>
      <c r="T1269" s="201">
        <f>S1269*H1269</f>
        <v>0</v>
      </c>
      <c r="AR1269" s="22" t="s">
        <v>249</v>
      </c>
      <c r="AT1269" s="22" t="s">
        <v>170</v>
      </c>
      <c r="AU1269" s="22" t="s">
        <v>87</v>
      </c>
      <c r="AY1269" s="22" t="s">
        <v>168</v>
      </c>
      <c r="BE1269" s="202">
        <f>IF(N1269="základní",J1269,0)</f>
        <v>0</v>
      </c>
      <c r="BF1269" s="202">
        <f>IF(N1269="snížená",J1269,0)</f>
        <v>0</v>
      </c>
      <c r="BG1269" s="202">
        <f>IF(N1269="zákl. přenesená",J1269,0)</f>
        <v>0</v>
      </c>
      <c r="BH1269" s="202">
        <f>IF(N1269="sníž. přenesená",J1269,0)</f>
        <v>0</v>
      </c>
      <c r="BI1269" s="202">
        <f>IF(N1269="nulová",J1269,0)</f>
        <v>0</v>
      </c>
      <c r="BJ1269" s="22" t="s">
        <v>24</v>
      </c>
      <c r="BK1269" s="202">
        <f>ROUND(I1269*H1269,2)</f>
        <v>0</v>
      </c>
      <c r="BL1269" s="22" t="s">
        <v>249</v>
      </c>
      <c r="BM1269" s="22" t="s">
        <v>2365</v>
      </c>
    </row>
    <row r="1270" spans="2:65" s="12" customFormat="1" ht="13.5">
      <c r="B1270" s="215"/>
      <c r="C1270" s="216"/>
      <c r="D1270" s="217" t="s">
        <v>177</v>
      </c>
      <c r="E1270" s="218" t="s">
        <v>22</v>
      </c>
      <c r="F1270" s="219" t="s">
        <v>2366</v>
      </c>
      <c r="G1270" s="216"/>
      <c r="H1270" s="220">
        <v>79</v>
      </c>
      <c r="I1270" s="221"/>
      <c r="J1270" s="216"/>
      <c r="K1270" s="216"/>
      <c r="L1270" s="222"/>
      <c r="M1270" s="223"/>
      <c r="N1270" s="224"/>
      <c r="O1270" s="224"/>
      <c r="P1270" s="224"/>
      <c r="Q1270" s="224"/>
      <c r="R1270" s="224"/>
      <c r="S1270" s="224"/>
      <c r="T1270" s="225"/>
      <c r="AT1270" s="226" t="s">
        <v>177</v>
      </c>
      <c r="AU1270" s="226" t="s">
        <v>87</v>
      </c>
      <c r="AV1270" s="12" t="s">
        <v>87</v>
      </c>
      <c r="AW1270" s="12" t="s">
        <v>41</v>
      </c>
      <c r="AX1270" s="12" t="s">
        <v>78</v>
      </c>
      <c r="AY1270" s="226" t="s">
        <v>168</v>
      </c>
    </row>
    <row r="1271" spans="2:65" s="1" customFormat="1" ht="31.5" customHeight="1">
      <c r="B1271" s="39"/>
      <c r="C1271" s="191" t="s">
        <v>2367</v>
      </c>
      <c r="D1271" s="191" t="s">
        <v>170</v>
      </c>
      <c r="E1271" s="192" t="s">
        <v>2368</v>
      </c>
      <c r="F1271" s="193" t="s">
        <v>2369</v>
      </c>
      <c r="G1271" s="194" t="s">
        <v>276</v>
      </c>
      <c r="H1271" s="195">
        <v>4</v>
      </c>
      <c r="I1271" s="196"/>
      <c r="J1271" s="197">
        <f>ROUND(I1271*H1271,2)</f>
        <v>0</v>
      </c>
      <c r="K1271" s="193" t="s">
        <v>174</v>
      </c>
      <c r="L1271" s="59"/>
      <c r="M1271" s="198" t="s">
        <v>22</v>
      </c>
      <c r="N1271" s="199" t="s">
        <v>49</v>
      </c>
      <c r="O1271" s="40"/>
      <c r="P1271" s="200">
        <f>O1271*H1271</f>
        <v>0</v>
      </c>
      <c r="Q1271" s="200">
        <v>0</v>
      </c>
      <c r="R1271" s="200">
        <f>Q1271*H1271</f>
        <v>0</v>
      </c>
      <c r="S1271" s="200">
        <v>0</v>
      </c>
      <c r="T1271" s="201">
        <f>S1271*H1271</f>
        <v>0</v>
      </c>
      <c r="AR1271" s="22" t="s">
        <v>249</v>
      </c>
      <c r="AT1271" s="22" t="s">
        <v>170</v>
      </c>
      <c r="AU1271" s="22" t="s">
        <v>87</v>
      </c>
      <c r="AY1271" s="22" t="s">
        <v>168</v>
      </c>
      <c r="BE1271" s="202">
        <f>IF(N1271="základní",J1271,0)</f>
        <v>0</v>
      </c>
      <c r="BF1271" s="202">
        <f>IF(N1271="snížená",J1271,0)</f>
        <v>0</v>
      </c>
      <c r="BG1271" s="202">
        <f>IF(N1271="zákl. přenesená",J1271,0)</f>
        <v>0</v>
      </c>
      <c r="BH1271" s="202">
        <f>IF(N1271="sníž. přenesená",J1271,0)</f>
        <v>0</v>
      </c>
      <c r="BI1271" s="202">
        <f>IF(N1271="nulová",J1271,0)</f>
        <v>0</v>
      </c>
      <c r="BJ1271" s="22" t="s">
        <v>24</v>
      </c>
      <c r="BK1271" s="202">
        <f>ROUND(I1271*H1271,2)</f>
        <v>0</v>
      </c>
      <c r="BL1271" s="22" t="s">
        <v>249</v>
      </c>
      <c r="BM1271" s="22" t="s">
        <v>2370</v>
      </c>
    </row>
    <row r="1272" spans="2:65" s="12" customFormat="1" ht="13.5">
      <c r="B1272" s="215"/>
      <c r="C1272" s="216"/>
      <c r="D1272" s="217" t="s">
        <v>177</v>
      </c>
      <c r="E1272" s="218" t="s">
        <v>22</v>
      </c>
      <c r="F1272" s="219" t="s">
        <v>2371</v>
      </c>
      <c r="G1272" s="216"/>
      <c r="H1272" s="220">
        <v>4</v>
      </c>
      <c r="I1272" s="221"/>
      <c r="J1272" s="216"/>
      <c r="K1272" s="216"/>
      <c r="L1272" s="222"/>
      <c r="M1272" s="223"/>
      <c r="N1272" s="224"/>
      <c r="O1272" s="224"/>
      <c r="P1272" s="224"/>
      <c r="Q1272" s="224"/>
      <c r="R1272" s="224"/>
      <c r="S1272" s="224"/>
      <c r="T1272" s="225"/>
      <c r="AT1272" s="226" t="s">
        <v>177</v>
      </c>
      <c r="AU1272" s="226" t="s">
        <v>87</v>
      </c>
      <c r="AV1272" s="12" t="s">
        <v>87</v>
      </c>
      <c r="AW1272" s="12" t="s">
        <v>41</v>
      </c>
      <c r="AX1272" s="12" t="s">
        <v>78</v>
      </c>
      <c r="AY1272" s="226" t="s">
        <v>168</v>
      </c>
    </row>
    <row r="1273" spans="2:65" s="1" customFormat="1" ht="22.5" customHeight="1">
      <c r="B1273" s="39"/>
      <c r="C1273" s="230" t="s">
        <v>2372</v>
      </c>
      <c r="D1273" s="230" t="s">
        <v>234</v>
      </c>
      <c r="E1273" s="231" t="s">
        <v>2373</v>
      </c>
      <c r="F1273" s="232" t="s">
        <v>2374</v>
      </c>
      <c r="G1273" s="233" t="s">
        <v>433</v>
      </c>
      <c r="H1273" s="234">
        <v>53.4</v>
      </c>
      <c r="I1273" s="235"/>
      <c r="J1273" s="236">
        <f>ROUND(I1273*H1273,2)</f>
        <v>0</v>
      </c>
      <c r="K1273" s="232" t="s">
        <v>174</v>
      </c>
      <c r="L1273" s="237"/>
      <c r="M1273" s="238" t="s">
        <v>22</v>
      </c>
      <c r="N1273" s="239" t="s">
        <v>49</v>
      </c>
      <c r="O1273" s="40"/>
      <c r="P1273" s="200">
        <f>O1273*H1273</f>
        <v>0</v>
      </c>
      <c r="Q1273" s="200">
        <v>5.0000000000000001E-3</v>
      </c>
      <c r="R1273" s="200">
        <f>Q1273*H1273</f>
        <v>0.26700000000000002</v>
      </c>
      <c r="S1273" s="200">
        <v>0</v>
      </c>
      <c r="T1273" s="201">
        <f>S1273*H1273</f>
        <v>0</v>
      </c>
      <c r="AR1273" s="22" t="s">
        <v>338</v>
      </c>
      <c r="AT1273" s="22" t="s">
        <v>234</v>
      </c>
      <c r="AU1273" s="22" t="s">
        <v>87</v>
      </c>
      <c r="AY1273" s="22" t="s">
        <v>168</v>
      </c>
      <c r="BE1273" s="202">
        <f>IF(N1273="základní",J1273,0)</f>
        <v>0</v>
      </c>
      <c r="BF1273" s="202">
        <f>IF(N1273="snížená",J1273,0)</f>
        <v>0</v>
      </c>
      <c r="BG1273" s="202">
        <f>IF(N1273="zákl. přenesená",J1273,0)</f>
        <v>0</v>
      </c>
      <c r="BH1273" s="202">
        <f>IF(N1273="sníž. přenesená",J1273,0)</f>
        <v>0</v>
      </c>
      <c r="BI1273" s="202">
        <f>IF(N1273="nulová",J1273,0)</f>
        <v>0</v>
      </c>
      <c r="BJ1273" s="22" t="s">
        <v>24</v>
      </c>
      <c r="BK1273" s="202">
        <f>ROUND(I1273*H1273,2)</f>
        <v>0</v>
      </c>
      <c r="BL1273" s="22" t="s">
        <v>249</v>
      </c>
      <c r="BM1273" s="22" t="s">
        <v>2375</v>
      </c>
    </row>
    <row r="1274" spans="2:65" s="12" customFormat="1" ht="13.5">
      <c r="B1274" s="215"/>
      <c r="C1274" s="216"/>
      <c r="D1274" s="205" t="s">
        <v>177</v>
      </c>
      <c r="E1274" s="227" t="s">
        <v>22</v>
      </c>
      <c r="F1274" s="228" t="s">
        <v>2376</v>
      </c>
      <c r="G1274" s="216"/>
      <c r="H1274" s="229">
        <v>47.4</v>
      </c>
      <c r="I1274" s="221"/>
      <c r="J1274" s="216"/>
      <c r="K1274" s="216"/>
      <c r="L1274" s="222"/>
      <c r="M1274" s="223"/>
      <c r="N1274" s="224"/>
      <c r="O1274" s="224"/>
      <c r="P1274" s="224"/>
      <c r="Q1274" s="224"/>
      <c r="R1274" s="224"/>
      <c r="S1274" s="224"/>
      <c r="T1274" s="225"/>
      <c r="AT1274" s="226" t="s">
        <v>177</v>
      </c>
      <c r="AU1274" s="226" t="s">
        <v>87</v>
      </c>
      <c r="AV1274" s="12" t="s">
        <v>87</v>
      </c>
      <c r="AW1274" s="12" t="s">
        <v>41</v>
      </c>
      <c r="AX1274" s="12" t="s">
        <v>78</v>
      </c>
      <c r="AY1274" s="226" t="s">
        <v>168</v>
      </c>
    </row>
    <row r="1275" spans="2:65" s="12" customFormat="1" ht="13.5">
      <c r="B1275" s="215"/>
      <c r="C1275" s="216"/>
      <c r="D1275" s="217" t="s">
        <v>177</v>
      </c>
      <c r="E1275" s="218" t="s">
        <v>22</v>
      </c>
      <c r="F1275" s="219" t="s">
        <v>2377</v>
      </c>
      <c r="G1275" s="216"/>
      <c r="H1275" s="220">
        <v>6</v>
      </c>
      <c r="I1275" s="221"/>
      <c r="J1275" s="216"/>
      <c r="K1275" s="216"/>
      <c r="L1275" s="222"/>
      <c r="M1275" s="223"/>
      <c r="N1275" s="224"/>
      <c r="O1275" s="224"/>
      <c r="P1275" s="224"/>
      <c r="Q1275" s="224"/>
      <c r="R1275" s="224"/>
      <c r="S1275" s="224"/>
      <c r="T1275" s="225"/>
      <c r="AT1275" s="226" t="s">
        <v>177</v>
      </c>
      <c r="AU1275" s="226" t="s">
        <v>87</v>
      </c>
      <c r="AV1275" s="12" t="s">
        <v>87</v>
      </c>
      <c r="AW1275" s="12" t="s">
        <v>41</v>
      </c>
      <c r="AX1275" s="12" t="s">
        <v>78</v>
      </c>
      <c r="AY1275" s="226" t="s">
        <v>168</v>
      </c>
    </row>
    <row r="1276" spans="2:65" s="1" customFormat="1" ht="22.5" customHeight="1">
      <c r="B1276" s="39"/>
      <c r="C1276" s="230" t="s">
        <v>2378</v>
      </c>
      <c r="D1276" s="230" t="s">
        <v>234</v>
      </c>
      <c r="E1276" s="231" t="s">
        <v>2379</v>
      </c>
      <c r="F1276" s="232" t="s">
        <v>2380</v>
      </c>
      <c r="G1276" s="233" t="s">
        <v>276</v>
      </c>
      <c r="H1276" s="234">
        <v>158</v>
      </c>
      <c r="I1276" s="235"/>
      <c r="J1276" s="236">
        <f>ROUND(I1276*H1276,2)</f>
        <v>0</v>
      </c>
      <c r="K1276" s="232" t="s">
        <v>174</v>
      </c>
      <c r="L1276" s="237"/>
      <c r="M1276" s="238" t="s">
        <v>22</v>
      </c>
      <c r="N1276" s="239" t="s">
        <v>49</v>
      </c>
      <c r="O1276" s="40"/>
      <c r="P1276" s="200">
        <f>O1276*H1276</f>
        <v>0</v>
      </c>
      <c r="Q1276" s="200">
        <v>6.0000000000000002E-5</v>
      </c>
      <c r="R1276" s="200">
        <f>Q1276*H1276</f>
        <v>9.4800000000000006E-3</v>
      </c>
      <c r="S1276" s="200">
        <v>0</v>
      </c>
      <c r="T1276" s="201">
        <f>S1276*H1276</f>
        <v>0</v>
      </c>
      <c r="AR1276" s="22" t="s">
        <v>338</v>
      </c>
      <c r="AT1276" s="22" t="s">
        <v>234</v>
      </c>
      <c r="AU1276" s="22" t="s">
        <v>87</v>
      </c>
      <c r="AY1276" s="22" t="s">
        <v>168</v>
      </c>
      <c r="BE1276" s="202">
        <f>IF(N1276="základní",J1276,0)</f>
        <v>0</v>
      </c>
      <c r="BF1276" s="202">
        <f>IF(N1276="snížená",J1276,0)</f>
        <v>0</v>
      </c>
      <c r="BG1276" s="202">
        <f>IF(N1276="zákl. přenesená",J1276,0)</f>
        <v>0</v>
      </c>
      <c r="BH1276" s="202">
        <f>IF(N1276="sníž. přenesená",J1276,0)</f>
        <v>0</v>
      </c>
      <c r="BI1276" s="202">
        <f>IF(N1276="nulová",J1276,0)</f>
        <v>0</v>
      </c>
      <c r="BJ1276" s="22" t="s">
        <v>24</v>
      </c>
      <c r="BK1276" s="202">
        <f>ROUND(I1276*H1276,2)</f>
        <v>0</v>
      </c>
      <c r="BL1276" s="22" t="s">
        <v>249</v>
      </c>
      <c r="BM1276" s="22" t="s">
        <v>2381</v>
      </c>
    </row>
    <row r="1277" spans="2:65" s="12" customFormat="1" ht="13.5">
      <c r="B1277" s="215"/>
      <c r="C1277" s="216"/>
      <c r="D1277" s="217" t="s">
        <v>177</v>
      </c>
      <c r="E1277" s="218" t="s">
        <v>22</v>
      </c>
      <c r="F1277" s="219" t="s">
        <v>2382</v>
      </c>
      <c r="G1277" s="216"/>
      <c r="H1277" s="220">
        <v>158</v>
      </c>
      <c r="I1277" s="221"/>
      <c r="J1277" s="216"/>
      <c r="K1277" s="216"/>
      <c r="L1277" s="222"/>
      <c r="M1277" s="223"/>
      <c r="N1277" s="224"/>
      <c r="O1277" s="224"/>
      <c r="P1277" s="224"/>
      <c r="Q1277" s="224"/>
      <c r="R1277" s="224"/>
      <c r="S1277" s="224"/>
      <c r="T1277" s="225"/>
      <c r="AT1277" s="226" t="s">
        <v>177</v>
      </c>
      <c r="AU1277" s="226" t="s">
        <v>87</v>
      </c>
      <c r="AV1277" s="12" t="s">
        <v>87</v>
      </c>
      <c r="AW1277" s="12" t="s">
        <v>41</v>
      </c>
      <c r="AX1277" s="12" t="s">
        <v>78</v>
      </c>
      <c r="AY1277" s="226" t="s">
        <v>168</v>
      </c>
    </row>
    <row r="1278" spans="2:65" s="1" customFormat="1" ht="31.5" customHeight="1">
      <c r="B1278" s="39"/>
      <c r="C1278" s="191" t="s">
        <v>2383</v>
      </c>
      <c r="D1278" s="191" t="s">
        <v>170</v>
      </c>
      <c r="E1278" s="192" t="s">
        <v>2384</v>
      </c>
      <c r="F1278" s="193" t="s">
        <v>2385</v>
      </c>
      <c r="G1278" s="194" t="s">
        <v>218</v>
      </c>
      <c r="H1278" s="195">
        <v>0.85099999999999998</v>
      </c>
      <c r="I1278" s="196"/>
      <c r="J1278" s="197">
        <f>ROUND(I1278*H1278,2)</f>
        <v>0</v>
      </c>
      <c r="K1278" s="193" t="s">
        <v>174</v>
      </c>
      <c r="L1278" s="59"/>
      <c r="M1278" s="198" t="s">
        <v>22</v>
      </c>
      <c r="N1278" s="199" t="s">
        <v>49</v>
      </c>
      <c r="O1278" s="40"/>
      <c r="P1278" s="200">
        <f>O1278*H1278</f>
        <v>0</v>
      </c>
      <c r="Q1278" s="200">
        <v>0</v>
      </c>
      <c r="R1278" s="200">
        <f>Q1278*H1278</f>
        <v>0</v>
      </c>
      <c r="S1278" s="200">
        <v>0</v>
      </c>
      <c r="T1278" s="201">
        <f>S1278*H1278</f>
        <v>0</v>
      </c>
      <c r="AR1278" s="22" t="s">
        <v>249</v>
      </c>
      <c r="AT1278" s="22" t="s">
        <v>170</v>
      </c>
      <c r="AU1278" s="22" t="s">
        <v>87</v>
      </c>
      <c r="AY1278" s="22" t="s">
        <v>168</v>
      </c>
      <c r="BE1278" s="202">
        <f>IF(N1278="základní",J1278,0)</f>
        <v>0</v>
      </c>
      <c r="BF1278" s="202">
        <f>IF(N1278="snížená",J1278,0)</f>
        <v>0</v>
      </c>
      <c r="BG1278" s="202">
        <f>IF(N1278="zákl. přenesená",J1278,0)</f>
        <v>0</v>
      </c>
      <c r="BH1278" s="202">
        <f>IF(N1278="sníž. přenesená",J1278,0)</f>
        <v>0</v>
      </c>
      <c r="BI1278" s="202">
        <f>IF(N1278="nulová",J1278,0)</f>
        <v>0</v>
      </c>
      <c r="BJ1278" s="22" t="s">
        <v>24</v>
      </c>
      <c r="BK1278" s="202">
        <f>ROUND(I1278*H1278,2)</f>
        <v>0</v>
      </c>
      <c r="BL1278" s="22" t="s">
        <v>249</v>
      </c>
      <c r="BM1278" s="22" t="s">
        <v>2386</v>
      </c>
    </row>
    <row r="1279" spans="2:65" s="10" customFormat="1" ht="29.85" customHeight="1">
      <c r="B1279" s="174"/>
      <c r="C1279" s="175"/>
      <c r="D1279" s="188" t="s">
        <v>77</v>
      </c>
      <c r="E1279" s="189" t="s">
        <v>2387</v>
      </c>
      <c r="F1279" s="189" t="s">
        <v>2388</v>
      </c>
      <c r="G1279" s="175"/>
      <c r="H1279" s="175"/>
      <c r="I1279" s="178"/>
      <c r="J1279" s="190">
        <f>BK1279</f>
        <v>0</v>
      </c>
      <c r="K1279" s="175"/>
      <c r="L1279" s="180"/>
      <c r="M1279" s="181"/>
      <c r="N1279" s="182"/>
      <c r="O1279" s="182"/>
      <c r="P1279" s="183">
        <f>SUM(P1280:P1297)</f>
        <v>0</v>
      </c>
      <c r="Q1279" s="182"/>
      <c r="R1279" s="183">
        <f>SUM(R1280:R1297)</f>
        <v>1.2461202499999999</v>
      </c>
      <c r="S1279" s="182"/>
      <c r="T1279" s="184">
        <f>SUM(T1280:T1297)</f>
        <v>0</v>
      </c>
      <c r="AR1279" s="185" t="s">
        <v>87</v>
      </c>
      <c r="AT1279" s="186" t="s">
        <v>77</v>
      </c>
      <c r="AU1279" s="186" t="s">
        <v>24</v>
      </c>
      <c r="AY1279" s="185" t="s">
        <v>168</v>
      </c>
      <c r="BK1279" s="187">
        <f>SUM(BK1280:BK1297)</f>
        <v>0</v>
      </c>
    </row>
    <row r="1280" spans="2:65" s="1" customFormat="1" ht="235.5" customHeight="1">
      <c r="B1280" s="39"/>
      <c r="C1280" s="191" t="s">
        <v>2389</v>
      </c>
      <c r="D1280" s="191" t="s">
        <v>170</v>
      </c>
      <c r="E1280" s="192" t="s">
        <v>2390</v>
      </c>
      <c r="F1280" s="193" t="s">
        <v>2391</v>
      </c>
      <c r="G1280" s="194" t="s">
        <v>173</v>
      </c>
      <c r="H1280" s="195">
        <v>50.49</v>
      </c>
      <c r="I1280" s="196"/>
      <c r="J1280" s="197">
        <f>ROUND(I1280*H1280,2)</f>
        <v>0</v>
      </c>
      <c r="K1280" s="193" t="s">
        <v>174</v>
      </c>
      <c r="L1280" s="59"/>
      <c r="M1280" s="198" t="s">
        <v>22</v>
      </c>
      <c r="N1280" s="199" t="s">
        <v>49</v>
      </c>
      <c r="O1280" s="40"/>
      <c r="P1280" s="200">
        <f>O1280*H1280</f>
        <v>0</v>
      </c>
      <c r="Q1280" s="200">
        <v>6.0000000000000002E-5</v>
      </c>
      <c r="R1280" s="200">
        <f>Q1280*H1280</f>
        <v>3.0294000000000002E-3</v>
      </c>
      <c r="S1280" s="200">
        <v>0</v>
      </c>
      <c r="T1280" s="201">
        <f>S1280*H1280</f>
        <v>0</v>
      </c>
      <c r="AR1280" s="22" t="s">
        <v>249</v>
      </c>
      <c r="AT1280" s="22" t="s">
        <v>170</v>
      </c>
      <c r="AU1280" s="22" t="s">
        <v>87</v>
      </c>
      <c r="AY1280" s="22" t="s">
        <v>168</v>
      </c>
      <c r="BE1280" s="202">
        <f>IF(N1280="základní",J1280,0)</f>
        <v>0</v>
      </c>
      <c r="BF1280" s="202">
        <f>IF(N1280="snížená",J1280,0)</f>
        <v>0</v>
      </c>
      <c r="BG1280" s="202">
        <f>IF(N1280="zákl. přenesená",J1280,0)</f>
        <v>0</v>
      </c>
      <c r="BH1280" s="202">
        <f>IF(N1280="sníž. přenesená",J1280,0)</f>
        <v>0</v>
      </c>
      <c r="BI1280" s="202">
        <f>IF(N1280="nulová",J1280,0)</f>
        <v>0</v>
      </c>
      <c r="BJ1280" s="22" t="s">
        <v>24</v>
      </c>
      <c r="BK1280" s="202">
        <f>ROUND(I1280*H1280,2)</f>
        <v>0</v>
      </c>
      <c r="BL1280" s="22" t="s">
        <v>249</v>
      </c>
      <c r="BM1280" s="22" t="s">
        <v>2392</v>
      </c>
    </row>
    <row r="1281" spans="2:65" s="11" customFormat="1" ht="13.5">
      <c r="B1281" s="203"/>
      <c r="C1281" s="204"/>
      <c r="D1281" s="205" t="s">
        <v>177</v>
      </c>
      <c r="E1281" s="206" t="s">
        <v>22</v>
      </c>
      <c r="F1281" s="207" t="s">
        <v>283</v>
      </c>
      <c r="G1281" s="204"/>
      <c r="H1281" s="208" t="s">
        <v>22</v>
      </c>
      <c r="I1281" s="209"/>
      <c r="J1281" s="204"/>
      <c r="K1281" s="204"/>
      <c r="L1281" s="210"/>
      <c r="M1281" s="211"/>
      <c r="N1281" s="212"/>
      <c r="O1281" s="212"/>
      <c r="P1281" s="212"/>
      <c r="Q1281" s="212"/>
      <c r="R1281" s="212"/>
      <c r="S1281" s="212"/>
      <c r="T1281" s="213"/>
      <c r="AT1281" s="214" t="s">
        <v>177</v>
      </c>
      <c r="AU1281" s="214" t="s">
        <v>87</v>
      </c>
      <c r="AV1281" s="11" t="s">
        <v>24</v>
      </c>
      <c r="AW1281" s="11" t="s">
        <v>41</v>
      </c>
      <c r="AX1281" s="11" t="s">
        <v>78</v>
      </c>
      <c r="AY1281" s="214" t="s">
        <v>168</v>
      </c>
    </row>
    <row r="1282" spans="2:65" s="12" customFormat="1" ht="13.5">
      <c r="B1282" s="215"/>
      <c r="C1282" s="216"/>
      <c r="D1282" s="205" t="s">
        <v>177</v>
      </c>
      <c r="E1282" s="227" t="s">
        <v>22</v>
      </c>
      <c r="F1282" s="228" t="s">
        <v>2393</v>
      </c>
      <c r="G1282" s="216"/>
      <c r="H1282" s="229">
        <v>7.95</v>
      </c>
      <c r="I1282" s="221"/>
      <c r="J1282" s="216"/>
      <c r="K1282" s="216"/>
      <c r="L1282" s="222"/>
      <c r="M1282" s="223"/>
      <c r="N1282" s="224"/>
      <c r="O1282" s="224"/>
      <c r="P1282" s="224"/>
      <c r="Q1282" s="224"/>
      <c r="R1282" s="224"/>
      <c r="S1282" s="224"/>
      <c r="T1282" s="225"/>
      <c r="AT1282" s="226" t="s">
        <v>177</v>
      </c>
      <c r="AU1282" s="226" t="s">
        <v>87</v>
      </c>
      <c r="AV1282" s="12" t="s">
        <v>87</v>
      </c>
      <c r="AW1282" s="12" t="s">
        <v>41</v>
      </c>
      <c r="AX1282" s="12" t="s">
        <v>78</v>
      </c>
      <c r="AY1282" s="226" t="s">
        <v>168</v>
      </c>
    </row>
    <row r="1283" spans="2:65" s="11" customFormat="1" ht="13.5">
      <c r="B1283" s="203"/>
      <c r="C1283" s="204"/>
      <c r="D1283" s="205" t="s">
        <v>177</v>
      </c>
      <c r="E1283" s="206" t="s">
        <v>22</v>
      </c>
      <c r="F1283" s="207" t="s">
        <v>292</v>
      </c>
      <c r="G1283" s="204"/>
      <c r="H1283" s="208" t="s">
        <v>22</v>
      </c>
      <c r="I1283" s="209"/>
      <c r="J1283" s="204"/>
      <c r="K1283" s="204"/>
      <c r="L1283" s="210"/>
      <c r="M1283" s="211"/>
      <c r="N1283" s="212"/>
      <c r="O1283" s="212"/>
      <c r="P1283" s="212"/>
      <c r="Q1283" s="212"/>
      <c r="R1283" s="212"/>
      <c r="S1283" s="212"/>
      <c r="T1283" s="213"/>
      <c r="AT1283" s="214" t="s">
        <v>177</v>
      </c>
      <c r="AU1283" s="214" t="s">
        <v>87</v>
      </c>
      <c r="AV1283" s="11" t="s">
        <v>24</v>
      </c>
      <c r="AW1283" s="11" t="s">
        <v>41</v>
      </c>
      <c r="AX1283" s="11" t="s">
        <v>78</v>
      </c>
      <c r="AY1283" s="214" t="s">
        <v>168</v>
      </c>
    </row>
    <row r="1284" spans="2:65" s="12" customFormat="1" ht="13.5">
      <c r="B1284" s="215"/>
      <c r="C1284" s="216"/>
      <c r="D1284" s="205" t="s">
        <v>177</v>
      </c>
      <c r="E1284" s="227" t="s">
        <v>22</v>
      </c>
      <c r="F1284" s="228" t="s">
        <v>2394</v>
      </c>
      <c r="G1284" s="216"/>
      <c r="H1284" s="229">
        <v>7.91</v>
      </c>
      <c r="I1284" s="221"/>
      <c r="J1284" s="216"/>
      <c r="K1284" s="216"/>
      <c r="L1284" s="222"/>
      <c r="M1284" s="223"/>
      <c r="N1284" s="224"/>
      <c r="O1284" s="224"/>
      <c r="P1284" s="224"/>
      <c r="Q1284" s="224"/>
      <c r="R1284" s="224"/>
      <c r="S1284" s="224"/>
      <c r="T1284" s="225"/>
      <c r="AT1284" s="226" t="s">
        <v>177</v>
      </c>
      <c r="AU1284" s="226" t="s">
        <v>87</v>
      </c>
      <c r="AV1284" s="12" t="s">
        <v>87</v>
      </c>
      <c r="AW1284" s="12" t="s">
        <v>41</v>
      </c>
      <c r="AX1284" s="12" t="s">
        <v>78</v>
      </c>
      <c r="AY1284" s="226" t="s">
        <v>168</v>
      </c>
    </row>
    <row r="1285" spans="2:65" s="11" customFormat="1" ht="13.5">
      <c r="B1285" s="203"/>
      <c r="C1285" s="204"/>
      <c r="D1285" s="205" t="s">
        <v>177</v>
      </c>
      <c r="E1285" s="206" t="s">
        <v>22</v>
      </c>
      <c r="F1285" s="207" t="s">
        <v>310</v>
      </c>
      <c r="G1285" s="204"/>
      <c r="H1285" s="208" t="s">
        <v>22</v>
      </c>
      <c r="I1285" s="209"/>
      <c r="J1285" s="204"/>
      <c r="K1285" s="204"/>
      <c r="L1285" s="210"/>
      <c r="M1285" s="211"/>
      <c r="N1285" s="212"/>
      <c r="O1285" s="212"/>
      <c r="P1285" s="212"/>
      <c r="Q1285" s="212"/>
      <c r="R1285" s="212"/>
      <c r="S1285" s="212"/>
      <c r="T1285" s="213"/>
      <c r="AT1285" s="214" t="s">
        <v>177</v>
      </c>
      <c r="AU1285" s="214" t="s">
        <v>87</v>
      </c>
      <c r="AV1285" s="11" t="s">
        <v>24</v>
      </c>
      <c r="AW1285" s="11" t="s">
        <v>41</v>
      </c>
      <c r="AX1285" s="11" t="s">
        <v>78</v>
      </c>
      <c r="AY1285" s="214" t="s">
        <v>168</v>
      </c>
    </row>
    <row r="1286" spans="2:65" s="12" customFormat="1" ht="13.5">
      <c r="B1286" s="215"/>
      <c r="C1286" s="216"/>
      <c r="D1286" s="217" t="s">
        <v>177</v>
      </c>
      <c r="E1286" s="218" t="s">
        <v>22</v>
      </c>
      <c r="F1286" s="219" t="s">
        <v>2395</v>
      </c>
      <c r="G1286" s="216"/>
      <c r="H1286" s="220">
        <v>34.630000000000003</v>
      </c>
      <c r="I1286" s="221"/>
      <c r="J1286" s="216"/>
      <c r="K1286" s="216"/>
      <c r="L1286" s="222"/>
      <c r="M1286" s="223"/>
      <c r="N1286" s="224"/>
      <c r="O1286" s="224"/>
      <c r="P1286" s="224"/>
      <c r="Q1286" s="224"/>
      <c r="R1286" s="224"/>
      <c r="S1286" s="224"/>
      <c r="T1286" s="225"/>
      <c r="AT1286" s="226" t="s">
        <v>177</v>
      </c>
      <c r="AU1286" s="226" t="s">
        <v>87</v>
      </c>
      <c r="AV1286" s="12" t="s">
        <v>87</v>
      </c>
      <c r="AW1286" s="12" t="s">
        <v>41</v>
      </c>
      <c r="AX1286" s="12" t="s">
        <v>78</v>
      </c>
      <c r="AY1286" s="226" t="s">
        <v>168</v>
      </c>
    </row>
    <row r="1287" spans="2:65" s="1" customFormat="1" ht="22.5" customHeight="1">
      <c r="B1287" s="39"/>
      <c r="C1287" s="230" t="s">
        <v>2396</v>
      </c>
      <c r="D1287" s="230" t="s">
        <v>234</v>
      </c>
      <c r="E1287" s="231" t="s">
        <v>2397</v>
      </c>
      <c r="F1287" s="232" t="s">
        <v>2398</v>
      </c>
      <c r="G1287" s="233" t="s">
        <v>173</v>
      </c>
      <c r="H1287" s="234">
        <v>53.003999999999998</v>
      </c>
      <c r="I1287" s="235"/>
      <c r="J1287" s="236">
        <f>ROUND(I1287*H1287,2)</f>
        <v>0</v>
      </c>
      <c r="K1287" s="232" t="s">
        <v>174</v>
      </c>
      <c r="L1287" s="237"/>
      <c r="M1287" s="238" t="s">
        <v>22</v>
      </c>
      <c r="N1287" s="239" t="s">
        <v>49</v>
      </c>
      <c r="O1287" s="40"/>
      <c r="P1287" s="200">
        <f>O1287*H1287</f>
        <v>0</v>
      </c>
      <c r="Q1287" s="200">
        <v>8.0000000000000002E-3</v>
      </c>
      <c r="R1287" s="200">
        <f>Q1287*H1287</f>
        <v>0.42403199999999996</v>
      </c>
      <c r="S1287" s="200">
        <v>0</v>
      </c>
      <c r="T1287" s="201">
        <f>S1287*H1287</f>
        <v>0</v>
      </c>
      <c r="AR1287" s="22" t="s">
        <v>338</v>
      </c>
      <c r="AT1287" s="22" t="s">
        <v>234</v>
      </c>
      <c r="AU1287" s="22" t="s">
        <v>87</v>
      </c>
      <c r="AY1287" s="22" t="s">
        <v>168</v>
      </c>
      <c r="BE1287" s="202">
        <f>IF(N1287="základní",J1287,0)</f>
        <v>0</v>
      </c>
      <c r="BF1287" s="202">
        <f>IF(N1287="snížená",J1287,0)</f>
        <v>0</v>
      </c>
      <c r="BG1287" s="202">
        <f>IF(N1287="zákl. přenesená",J1287,0)</f>
        <v>0</v>
      </c>
      <c r="BH1287" s="202">
        <f>IF(N1287="sníž. přenesená",J1287,0)</f>
        <v>0</v>
      </c>
      <c r="BI1287" s="202">
        <f>IF(N1287="nulová",J1287,0)</f>
        <v>0</v>
      </c>
      <c r="BJ1287" s="22" t="s">
        <v>24</v>
      </c>
      <c r="BK1287" s="202">
        <f>ROUND(I1287*H1287,2)</f>
        <v>0</v>
      </c>
      <c r="BL1287" s="22" t="s">
        <v>249</v>
      </c>
      <c r="BM1287" s="22" t="s">
        <v>2399</v>
      </c>
    </row>
    <row r="1288" spans="2:65" s="12" customFormat="1" ht="13.5">
      <c r="B1288" s="215"/>
      <c r="C1288" s="216"/>
      <c r="D1288" s="217" t="s">
        <v>177</v>
      </c>
      <c r="E1288" s="216"/>
      <c r="F1288" s="219" t="s">
        <v>2400</v>
      </c>
      <c r="G1288" s="216"/>
      <c r="H1288" s="220">
        <v>53.003999999999998</v>
      </c>
      <c r="I1288" s="221"/>
      <c r="J1288" s="216"/>
      <c r="K1288" s="216"/>
      <c r="L1288" s="222"/>
      <c r="M1288" s="223"/>
      <c r="N1288" s="224"/>
      <c r="O1288" s="224"/>
      <c r="P1288" s="224"/>
      <c r="Q1288" s="224"/>
      <c r="R1288" s="224"/>
      <c r="S1288" s="224"/>
      <c r="T1288" s="225"/>
      <c r="AT1288" s="226" t="s">
        <v>177</v>
      </c>
      <c r="AU1288" s="226" t="s">
        <v>87</v>
      </c>
      <c r="AV1288" s="12" t="s">
        <v>87</v>
      </c>
      <c r="AW1288" s="12" t="s">
        <v>6</v>
      </c>
      <c r="AX1288" s="12" t="s">
        <v>24</v>
      </c>
      <c r="AY1288" s="226" t="s">
        <v>168</v>
      </c>
    </row>
    <row r="1289" spans="2:65" s="1" customFormat="1" ht="22.5" customHeight="1">
      <c r="B1289" s="39"/>
      <c r="C1289" s="191" t="s">
        <v>2401</v>
      </c>
      <c r="D1289" s="191" t="s">
        <v>170</v>
      </c>
      <c r="E1289" s="192" t="s">
        <v>2402</v>
      </c>
      <c r="F1289" s="193" t="s">
        <v>2403</v>
      </c>
      <c r="G1289" s="194" t="s">
        <v>276</v>
      </c>
      <c r="H1289" s="195">
        <v>1</v>
      </c>
      <c r="I1289" s="196"/>
      <c r="J1289" s="197">
        <f>ROUND(I1289*H1289,2)</f>
        <v>0</v>
      </c>
      <c r="K1289" s="193" t="s">
        <v>174</v>
      </c>
      <c r="L1289" s="59"/>
      <c r="M1289" s="198" t="s">
        <v>22</v>
      </c>
      <c r="N1289" s="199" t="s">
        <v>49</v>
      </c>
      <c r="O1289" s="40"/>
      <c r="P1289" s="200">
        <f>O1289*H1289</f>
        <v>0</v>
      </c>
      <c r="Q1289" s="200">
        <v>0</v>
      </c>
      <c r="R1289" s="200">
        <f>Q1289*H1289</f>
        <v>0</v>
      </c>
      <c r="S1289" s="200">
        <v>0</v>
      </c>
      <c r="T1289" s="201">
        <f>S1289*H1289</f>
        <v>0</v>
      </c>
      <c r="AR1289" s="22" t="s">
        <v>249</v>
      </c>
      <c r="AT1289" s="22" t="s">
        <v>170</v>
      </c>
      <c r="AU1289" s="22" t="s">
        <v>87</v>
      </c>
      <c r="AY1289" s="22" t="s">
        <v>168</v>
      </c>
      <c r="BE1289" s="202">
        <f>IF(N1289="základní",J1289,0)</f>
        <v>0</v>
      </c>
      <c r="BF1289" s="202">
        <f>IF(N1289="snížená",J1289,0)</f>
        <v>0</v>
      </c>
      <c r="BG1289" s="202">
        <f>IF(N1289="zákl. přenesená",J1289,0)</f>
        <v>0</v>
      </c>
      <c r="BH1289" s="202">
        <f>IF(N1289="sníž. přenesená",J1289,0)</f>
        <v>0</v>
      </c>
      <c r="BI1289" s="202">
        <f>IF(N1289="nulová",J1289,0)</f>
        <v>0</v>
      </c>
      <c r="BJ1289" s="22" t="s">
        <v>24</v>
      </c>
      <c r="BK1289" s="202">
        <f>ROUND(I1289*H1289,2)</f>
        <v>0</v>
      </c>
      <c r="BL1289" s="22" t="s">
        <v>249</v>
      </c>
      <c r="BM1289" s="22" t="s">
        <v>2404</v>
      </c>
    </row>
    <row r="1290" spans="2:65" s="1" customFormat="1" ht="31.5" customHeight="1">
      <c r="B1290" s="39"/>
      <c r="C1290" s="230" t="s">
        <v>2405</v>
      </c>
      <c r="D1290" s="230" t="s">
        <v>234</v>
      </c>
      <c r="E1290" s="231" t="s">
        <v>2406</v>
      </c>
      <c r="F1290" s="232" t="s">
        <v>2407</v>
      </c>
      <c r="G1290" s="233" t="s">
        <v>276</v>
      </c>
      <c r="H1290" s="234">
        <v>1</v>
      </c>
      <c r="I1290" s="235"/>
      <c r="J1290" s="236">
        <f>ROUND(I1290*H1290,2)</f>
        <v>0</v>
      </c>
      <c r="K1290" s="232" t="s">
        <v>22</v>
      </c>
      <c r="L1290" s="237"/>
      <c r="M1290" s="238" t="s">
        <v>22</v>
      </c>
      <c r="N1290" s="239" t="s">
        <v>49</v>
      </c>
      <c r="O1290" s="40"/>
      <c r="P1290" s="200">
        <f>O1290*H1290</f>
        <v>0</v>
      </c>
      <c r="Q1290" s="200">
        <v>3.2000000000000002E-3</v>
      </c>
      <c r="R1290" s="200">
        <f>Q1290*H1290</f>
        <v>3.2000000000000002E-3</v>
      </c>
      <c r="S1290" s="200">
        <v>0</v>
      </c>
      <c r="T1290" s="201">
        <f>S1290*H1290</f>
        <v>0</v>
      </c>
      <c r="AR1290" s="22" t="s">
        <v>338</v>
      </c>
      <c r="AT1290" s="22" t="s">
        <v>234</v>
      </c>
      <c r="AU1290" s="22" t="s">
        <v>87</v>
      </c>
      <c r="AY1290" s="22" t="s">
        <v>168</v>
      </c>
      <c r="BE1290" s="202">
        <f>IF(N1290="základní",J1290,0)</f>
        <v>0</v>
      </c>
      <c r="BF1290" s="202">
        <f>IF(N1290="snížená",J1290,0)</f>
        <v>0</v>
      </c>
      <c r="BG1290" s="202">
        <f>IF(N1290="zákl. přenesená",J1290,0)</f>
        <v>0</v>
      </c>
      <c r="BH1290" s="202">
        <f>IF(N1290="sníž. přenesená",J1290,0)</f>
        <v>0</v>
      </c>
      <c r="BI1290" s="202">
        <f>IF(N1290="nulová",J1290,0)</f>
        <v>0</v>
      </c>
      <c r="BJ1290" s="22" t="s">
        <v>24</v>
      </c>
      <c r="BK1290" s="202">
        <f>ROUND(I1290*H1290,2)</f>
        <v>0</v>
      </c>
      <c r="BL1290" s="22" t="s">
        <v>249</v>
      </c>
      <c r="BM1290" s="22" t="s">
        <v>2408</v>
      </c>
    </row>
    <row r="1291" spans="2:65" s="1" customFormat="1" ht="22.5" customHeight="1">
      <c r="B1291" s="39"/>
      <c r="C1291" s="191" t="s">
        <v>2409</v>
      </c>
      <c r="D1291" s="191" t="s">
        <v>170</v>
      </c>
      <c r="E1291" s="192" t="s">
        <v>2410</v>
      </c>
      <c r="F1291" s="193" t="s">
        <v>2411</v>
      </c>
      <c r="G1291" s="194" t="s">
        <v>173</v>
      </c>
      <c r="H1291" s="195">
        <v>25.02</v>
      </c>
      <c r="I1291" s="196"/>
      <c r="J1291" s="197">
        <f>ROUND(I1291*H1291,2)</f>
        <v>0</v>
      </c>
      <c r="K1291" s="193" t="s">
        <v>174</v>
      </c>
      <c r="L1291" s="59"/>
      <c r="M1291" s="198" t="s">
        <v>22</v>
      </c>
      <c r="N1291" s="199" t="s">
        <v>49</v>
      </c>
      <c r="O1291" s="40"/>
      <c r="P1291" s="200">
        <f>O1291*H1291</f>
        <v>0</v>
      </c>
      <c r="Q1291" s="200">
        <v>3.8000000000000002E-4</v>
      </c>
      <c r="R1291" s="200">
        <f>Q1291*H1291</f>
        <v>9.5075999999999997E-3</v>
      </c>
      <c r="S1291" s="200">
        <v>0</v>
      </c>
      <c r="T1291" s="201">
        <f>S1291*H1291</f>
        <v>0</v>
      </c>
      <c r="AR1291" s="22" t="s">
        <v>249</v>
      </c>
      <c r="AT1291" s="22" t="s">
        <v>170</v>
      </c>
      <c r="AU1291" s="22" t="s">
        <v>87</v>
      </c>
      <c r="AY1291" s="22" t="s">
        <v>168</v>
      </c>
      <c r="BE1291" s="202">
        <f>IF(N1291="základní",J1291,0)</f>
        <v>0</v>
      </c>
      <c r="BF1291" s="202">
        <f>IF(N1291="snížená",J1291,0)</f>
        <v>0</v>
      </c>
      <c r="BG1291" s="202">
        <f>IF(N1291="zákl. přenesená",J1291,0)</f>
        <v>0</v>
      </c>
      <c r="BH1291" s="202">
        <f>IF(N1291="sníž. přenesená",J1291,0)</f>
        <v>0</v>
      </c>
      <c r="BI1291" s="202">
        <f>IF(N1291="nulová",J1291,0)</f>
        <v>0</v>
      </c>
      <c r="BJ1291" s="22" t="s">
        <v>24</v>
      </c>
      <c r="BK1291" s="202">
        <f>ROUND(I1291*H1291,2)</f>
        <v>0</v>
      </c>
      <c r="BL1291" s="22" t="s">
        <v>249</v>
      </c>
      <c r="BM1291" s="22" t="s">
        <v>2412</v>
      </c>
    </row>
    <row r="1292" spans="2:65" s="12" customFormat="1" ht="13.5">
      <c r="B1292" s="215"/>
      <c r="C1292" s="216"/>
      <c r="D1292" s="217" t="s">
        <v>177</v>
      </c>
      <c r="E1292" s="218" t="s">
        <v>22</v>
      </c>
      <c r="F1292" s="219" t="s">
        <v>2413</v>
      </c>
      <c r="G1292" s="216"/>
      <c r="H1292" s="220">
        <v>25.02</v>
      </c>
      <c r="I1292" s="221"/>
      <c r="J1292" s="216"/>
      <c r="K1292" s="216"/>
      <c r="L1292" s="222"/>
      <c r="M1292" s="223"/>
      <c r="N1292" s="224"/>
      <c r="O1292" s="224"/>
      <c r="P1292" s="224"/>
      <c r="Q1292" s="224"/>
      <c r="R1292" s="224"/>
      <c r="S1292" s="224"/>
      <c r="T1292" s="225"/>
      <c r="AT1292" s="226" t="s">
        <v>177</v>
      </c>
      <c r="AU1292" s="226" t="s">
        <v>87</v>
      </c>
      <c r="AV1292" s="12" t="s">
        <v>87</v>
      </c>
      <c r="AW1292" s="12" t="s">
        <v>41</v>
      </c>
      <c r="AX1292" s="12" t="s">
        <v>78</v>
      </c>
      <c r="AY1292" s="226" t="s">
        <v>168</v>
      </c>
    </row>
    <row r="1293" spans="2:65" s="1" customFormat="1" ht="22.5" customHeight="1">
      <c r="B1293" s="39"/>
      <c r="C1293" s="230" t="s">
        <v>2414</v>
      </c>
      <c r="D1293" s="230" t="s">
        <v>234</v>
      </c>
      <c r="E1293" s="231" t="s">
        <v>2415</v>
      </c>
      <c r="F1293" s="232" t="s">
        <v>2416</v>
      </c>
      <c r="G1293" s="233" t="s">
        <v>262</v>
      </c>
      <c r="H1293" s="234">
        <v>127.25</v>
      </c>
      <c r="I1293" s="235"/>
      <c r="J1293" s="236">
        <f>ROUND(I1293*H1293,2)</f>
        <v>0</v>
      </c>
      <c r="K1293" s="232" t="s">
        <v>22</v>
      </c>
      <c r="L1293" s="237"/>
      <c r="M1293" s="238" t="s">
        <v>22</v>
      </c>
      <c r="N1293" s="239" t="s">
        <v>49</v>
      </c>
      <c r="O1293" s="40"/>
      <c r="P1293" s="200">
        <f>O1293*H1293</f>
        <v>0</v>
      </c>
      <c r="Q1293" s="200">
        <v>0</v>
      </c>
      <c r="R1293" s="200">
        <f>Q1293*H1293</f>
        <v>0</v>
      </c>
      <c r="S1293" s="200">
        <v>0</v>
      </c>
      <c r="T1293" s="201">
        <f>S1293*H1293</f>
        <v>0</v>
      </c>
      <c r="AR1293" s="22" t="s">
        <v>338</v>
      </c>
      <c r="AT1293" s="22" t="s">
        <v>234</v>
      </c>
      <c r="AU1293" s="22" t="s">
        <v>87</v>
      </c>
      <c r="AY1293" s="22" t="s">
        <v>168</v>
      </c>
      <c r="BE1293" s="202">
        <f>IF(N1293="základní",J1293,0)</f>
        <v>0</v>
      </c>
      <c r="BF1293" s="202">
        <f>IF(N1293="snížená",J1293,0)</f>
        <v>0</v>
      </c>
      <c r="BG1293" s="202">
        <f>IF(N1293="zákl. přenesená",J1293,0)</f>
        <v>0</v>
      </c>
      <c r="BH1293" s="202">
        <f>IF(N1293="sníž. přenesená",J1293,0)</f>
        <v>0</v>
      </c>
      <c r="BI1293" s="202">
        <f>IF(N1293="nulová",J1293,0)</f>
        <v>0</v>
      </c>
      <c r="BJ1293" s="22" t="s">
        <v>24</v>
      </c>
      <c r="BK1293" s="202">
        <f>ROUND(I1293*H1293,2)</f>
        <v>0</v>
      </c>
      <c r="BL1293" s="22" t="s">
        <v>249</v>
      </c>
      <c r="BM1293" s="22" t="s">
        <v>2417</v>
      </c>
    </row>
    <row r="1294" spans="2:65" s="1" customFormat="1" ht="95.25" customHeight="1">
      <c r="B1294" s="39"/>
      <c r="C1294" s="191" t="s">
        <v>2418</v>
      </c>
      <c r="D1294" s="191" t="s">
        <v>170</v>
      </c>
      <c r="E1294" s="192" t="s">
        <v>2419</v>
      </c>
      <c r="F1294" s="193" t="s">
        <v>2420</v>
      </c>
      <c r="G1294" s="194" t="s">
        <v>276</v>
      </c>
      <c r="H1294" s="195">
        <v>1</v>
      </c>
      <c r="I1294" s="196"/>
      <c r="J1294" s="197">
        <f>ROUND(I1294*H1294,2)</f>
        <v>0</v>
      </c>
      <c r="K1294" s="193" t="s">
        <v>22</v>
      </c>
      <c r="L1294" s="59"/>
      <c r="M1294" s="198" t="s">
        <v>22</v>
      </c>
      <c r="N1294" s="199" t="s">
        <v>49</v>
      </c>
      <c r="O1294" s="40"/>
      <c r="P1294" s="200">
        <f>O1294*H1294</f>
        <v>0</v>
      </c>
      <c r="Q1294" s="200">
        <v>0.05</v>
      </c>
      <c r="R1294" s="200">
        <f>Q1294*H1294</f>
        <v>0.05</v>
      </c>
      <c r="S1294" s="200">
        <v>0</v>
      </c>
      <c r="T1294" s="201">
        <f>S1294*H1294</f>
        <v>0</v>
      </c>
      <c r="AR1294" s="22" t="s">
        <v>249</v>
      </c>
      <c r="AT1294" s="22" t="s">
        <v>170</v>
      </c>
      <c r="AU1294" s="22" t="s">
        <v>87</v>
      </c>
      <c r="AY1294" s="22" t="s">
        <v>168</v>
      </c>
      <c r="BE1294" s="202">
        <f>IF(N1294="základní",J1294,0)</f>
        <v>0</v>
      </c>
      <c r="BF1294" s="202">
        <f>IF(N1294="snížená",J1294,0)</f>
        <v>0</v>
      </c>
      <c r="BG1294" s="202">
        <f>IF(N1294="zákl. přenesená",J1294,0)</f>
        <v>0</v>
      </c>
      <c r="BH1294" s="202">
        <f>IF(N1294="sníž. přenesená",J1294,0)</f>
        <v>0</v>
      </c>
      <c r="BI1294" s="202">
        <f>IF(N1294="nulová",J1294,0)</f>
        <v>0</v>
      </c>
      <c r="BJ1294" s="22" t="s">
        <v>24</v>
      </c>
      <c r="BK1294" s="202">
        <f>ROUND(I1294*H1294,2)</f>
        <v>0</v>
      </c>
      <c r="BL1294" s="22" t="s">
        <v>249</v>
      </c>
      <c r="BM1294" s="22" t="s">
        <v>2421</v>
      </c>
    </row>
    <row r="1295" spans="2:65" s="1" customFormat="1" ht="22.5" customHeight="1">
      <c r="B1295" s="39"/>
      <c r="C1295" s="191" t="s">
        <v>2422</v>
      </c>
      <c r="D1295" s="191" t="s">
        <v>170</v>
      </c>
      <c r="E1295" s="192" t="s">
        <v>2423</v>
      </c>
      <c r="F1295" s="193" t="s">
        <v>2424</v>
      </c>
      <c r="G1295" s="194" t="s">
        <v>433</v>
      </c>
      <c r="H1295" s="195">
        <v>12.925000000000001</v>
      </c>
      <c r="I1295" s="196"/>
      <c r="J1295" s="197">
        <f>ROUND(I1295*H1295,2)</f>
        <v>0</v>
      </c>
      <c r="K1295" s="193" t="s">
        <v>22</v>
      </c>
      <c r="L1295" s="59"/>
      <c r="M1295" s="198" t="s">
        <v>22</v>
      </c>
      <c r="N1295" s="199" t="s">
        <v>49</v>
      </c>
      <c r="O1295" s="40"/>
      <c r="P1295" s="200">
        <f>O1295*H1295</f>
        <v>0</v>
      </c>
      <c r="Q1295" s="200">
        <v>5.4649999999999997E-2</v>
      </c>
      <c r="R1295" s="200">
        <f>Q1295*H1295</f>
        <v>0.70635124999999999</v>
      </c>
      <c r="S1295" s="200">
        <v>0</v>
      </c>
      <c r="T1295" s="201">
        <f>S1295*H1295</f>
        <v>0</v>
      </c>
      <c r="AR1295" s="22" t="s">
        <v>249</v>
      </c>
      <c r="AT1295" s="22" t="s">
        <v>170</v>
      </c>
      <c r="AU1295" s="22" t="s">
        <v>87</v>
      </c>
      <c r="AY1295" s="22" t="s">
        <v>168</v>
      </c>
      <c r="BE1295" s="202">
        <f>IF(N1295="základní",J1295,0)</f>
        <v>0</v>
      </c>
      <c r="BF1295" s="202">
        <f>IF(N1295="snížená",J1295,0)</f>
        <v>0</v>
      </c>
      <c r="BG1295" s="202">
        <f>IF(N1295="zákl. přenesená",J1295,0)</f>
        <v>0</v>
      </c>
      <c r="BH1295" s="202">
        <f>IF(N1295="sníž. přenesená",J1295,0)</f>
        <v>0</v>
      </c>
      <c r="BI1295" s="202">
        <f>IF(N1295="nulová",J1295,0)</f>
        <v>0</v>
      </c>
      <c r="BJ1295" s="22" t="s">
        <v>24</v>
      </c>
      <c r="BK1295" s="202">
        <f>ROUND(I1295*H1295,2)</f>
        <v>0</v>
      </c>
      <c r="BL1295" s="22" t="s">
        <v>249</v>
      </c>
      <c r="BM1295" s="22" t="s">
        <v>2425</v>
      </c>
    </row>
    <row r="1296" spans="2:65" s="1" customFormat="1" ht="22.5" customHeight="1">
      <c r="B1296" s="39"/>
      <c r="C1296" s="191" t="s">
        <v>2426</v>
      </c>
      <c r="D1296" s="191" t="s">
        <v>170</v>
      </c>
      <c r="E1296" s="192" t="s">
        <v>2427</v>
      </c>
      <c r="F1296" s="193" t="s">
        <v>2428</v>
      </c>
      <c r="G1296" s="194" t="s">
        <v>276</v>
      </c>
      <c r="H1296" s="195">
        <v>1</v>
      </c>
      <c r="I1296" s="196"/>
      <c r="J1296" s="197">
        <f>ROUND(I1296*H1296,2)</f>
        <v>0</v>
      </c>
      <c r="K1296" s="193" t="s">
        <v>22</v>
      </c>
      <c r="L1296" s="59"/>
      <c r="M1296" s="198" t="s">
        <v>22</v>
      </c>
      <c r="N1296" s="199" t="s">
        <v>49</v>
      </c>
      <c r="O1296" s="40"/>
      <c r="P1296" s="200">
        <f>O1296*H1296</f>
        <v>0</v>
      </c>
      <c r="Q1296" s="200">
        <v>0.05</v>
      </c>
      <c r="R1296" s="200">
        <f>Q1296*H1296</f>
        <v>0.05</v>
      </c>
      <c r="S1296" s="200">
        <v>0</v>
      </c>
      <c r="T1296" s="201">
        <f>S1296*H1296</f>
        <v>0</v>
      </c>
      <c r="AR1296" s="22" t="s">
        <v>249</v>
      </c>
      <c r="AT1296" s="22" t="s">
        <v>170</v>
      </c>
      <c r="AU1296" s="22" t="s">
        <v>87</v>
      </c>
      <c r="AY1296" s="22" t="s">
        <v>168</v>
      </c>
      <c r="BE1296" s="202">
        <f>IF(N1296="základní",J1296,0)</f>
        <v>0</v>
      </c>
      <c r="BF1296" s="202">
        <f>IF(N1296="snížená",J1296,0)</f>
        <v>0</v>
      </c>
      <c r="BG1296" s="202">
        <f>IF(N1296="zákl. přenesená",J1296,0)</f>
        <v>0</v>
      </c>
      <c r="BH1296" s="202">
        <f>IF(N1296="sníž. přenesená",J1296,0)</f>
        <v>0</v>
      </c>
      <c r="BI1296" s="202">
        <f>IF(N1296="nulová",J1296,0)</f>
        <v>0</v>
      </c>
      <c r="BJ1296" s="22" t="s">
        <v>24</v>
      </c>
      <c r="BK1296" s="202">
        <f>ROUND(I1296*H1296,2)</f>
        <v>0</v>
      </c>
      <c r="BL1296" s="22" t="s">
        <v>249</v>
      </c>
      <c r="BM1296" s="22" t="s">
        <v>2429</v>
      </c>
    </row>
    <row r="1297" spans="2:65" s="1" customFormat="1" ht="31.5" customHeight="1">
      <c r="B1297" s="39"/>
      <c r="C1297" s="191" t="s">
        <v>2430</v>
      </c>
      <c r="D1297" s="191" t="s">
        <v>170</v>
      </c>
      <c r="E1297" s="192" t="s">
        <v>2431</v>
      </c>
      <c r="F1297" s="193" t="s">
        <v>2432</v>
      </c>
      <c r="G1297" s="194" t="s">
        <v>218</v>
      </c>
      <c r="H1297" s="195">
        <v>1.246</v>
      </c>
      <c r="I1297" s="196"/>
      <c r="J1297" s="197">
        <f>ROUND(I1297*H1297,2)</f>
        <v>0</v>
      </c>
      <c r="K1297" s="193" t="s">
        <v>174</v>
      </c>
      <c r="L1297" s="59"/>
      <c r="M1297" s="198" t="s">
        <v>22</v>
      </c>
      <c r="N1297" s="199" t="s">
        <v>49</v>
      </c>
      <c r="O1297" s="40"/>
      <c r="P1297" s="200">
        <f>O1297*H1297</f>
        <v>0</v>
      </c>
      <c r="Q1297" s="200">
        <v>0</v>
      </c>
      <c r="R1297" s="200">
        <f>Q1297*H1297</f>
        <v>0</v>
      </c>
      <c r="S1297" s="200">
        <v>0</v>
      </c>
      <c r="T1297" s="201">
        <f>S1297*H1297</f>
        <v>0</v>
      </c>
      <c r="AR1297" s="22" t="s">
        <v>249</v>
      </c>
      <c r="AT1297" s="22" t="s">
        <v>170</v>
      </c>
      <c r="AU1297" s="22" t="s">
        <v>87</v>
      </c>
      <c r="AY1297" s="22" t="s">
        <v>168</v>
      </c>
      <c r="BE1297" s="202">
        <f>IF(N1297="základní",J1297,0)</f>
        <v>0</v>
      </c>
      <c r="BF1297" s="202">
        <f>IF(N1297="snížená",J1297,0)</f>
        <v>0</v>
      </c>
      <c r="BG1297" s="202">
        <f>IF(N1297="zákl. přenesená",J1297,0)</f>
        <v>0</v>
      </c>
      <c r="BH1297" s="202">
        <f>IF(N1297="sníž. přenesená",J1297,0)</f>
        <v>0</v>
      </c>
      <c r="BI1297" s="202">
        <f>IF(N1297="nulová",J1297,0)</f>
        <v>0</v>
      </c>
      <c r="BJ1297" s="22" t="s">
        <v>24</v>
      </c>
      <c r="BK1297" s="202">
        <f>ROUND(I1297*H1297,2)</f>
        <v>0</v>
      </c>
      <c r="BL1297" s="22" t="s">
        <v>249</v>
      </c>
      <c r="BM1297" s="22" t="s">
        <v>2433</v>
      </c>
    </row>
    <row r="1298" spans="2:65" s="10" customFormat="1" ht="29.85" customHeight="1">
      <c r="B1298" s="174"/>
      <c r="C1298" s="175"/>
      <c r="D1298" s="188" t="s">
        <v>77</v>
      </c>
      <c r="E1298" s="189" t="s">
        <v>2434</v>
      </c>
      <c r="F1298" s="189" t="s">
        <v>2435</v>
      </c>
      <c r="G1298" s="175"/>
      <c r="H1298" s="175"/>
      <c r="I1298" s="178"/>
      <c r="J1298" s="190">
        <f>BK1298</f>
        <v>0</v>
      </c>
      <c r="K1298" s="175"/>
      <c r="L1298" s="180"/>
      <c r="M1298" s="181"/>
      <c r="N1298" s="182"/>
      <c r="O1298" s="182"/>
      <c r="P1298" s="183">
        <f>SUM(P1299:P1309)</f>
        <v>0</v>
      </c>
      <c r="Q1298" s="182"/>
      <c r="R1298" s="183">
        <f>SUM(R1299:R1309)</f>
        <v>0</v>
      </c>
      <c r="S1298" s="182"/>
      <c r="T1298" s="184">
        <f>SUM(T1299:T1309)</f>
        <v>0</v>
      </c>
      <c r="AR1298" s="185" t="s">
        <v>87</v>
      </c>
      <c r="AT1298" s="186" t="s">
        <v>77</v>
      </c>
      <c r="AU1298" s="186" t="s">
        <v>24</v>
      </c>
      <c r="AY1298" s="185" t="s">
        <v>168</v>
      </c>
      <c r="BK1298" s="187">
        <f>SUM(BK1299:BK1309)</f>
        <v>0</v>
      </c>
    </row>
    <row r="1299" spans="2:65" s="1" customFormat="1" ht="108" customHeight="1">
      <c r="B1299" s="39"/>
      <c r="C1299" s="191" t="s">
        <v>2436</v>
      </c>
      <c r="D1299" s="191" t="s">
        <v>170</v>
      </c>
      <c r="E1299" s="192" t="s">
        <v>2437</v>
      </c>
      <c r="F1299" s="193" t="s">
        <v>2438</v>
      </c>
      <c r="G1299" s="194" t="s">
        <v>276</v>
      </c>
      <c r="H1299" s="195">
        <v>2</v>
      </c>
      <c r="I1299" s="196"/>
      <c r="J1299" s="197">
        <f t="shared" ref="J1299:J1309" si="100">ROUND(I1299*H1299,2)</f>
        <v>0</v>
      </c>
      <c r="K1299" s="193" t="s">
        <v>22</v>
      </c>
      <c r="L1299" s="59"/>
      <c r="M1299" s="198" t="s">
        <v>22</v>
      </c>
      <c r="N1299" s="199" t="s">
        <v>49</v>
      </c>
      <c r="O1299" s="40"/>
      <c r="P1299" s="200">
        <f t="shared" ref="P1299:P1309" si="101">O1299*H1299</f>
        <v>0</v>
      </c>
      <c r="Q1299" s="200">
        <v>0</v>
      </c>
      <c r="R1299" s="200">
        <f t="shared" ref="R1299:R1309" si="102">Q1299*H1299</f>
        <v>0</v>
      </c>
      <c r="S1299" s="200">
        <v>0</v>
      </c>
      <c r="T1299" s="201">
        <f t="shared" ref="T1299:T1309" si="103">S1299*H1299</f>
        <v>0</v>
      </c>
      <c r="AR1299" s="22" t="s">
        <v>249</v>
      </c>
      <c r="AT1299" s="22" t="s">
        <v>170</v>
      </c>
      <c r="AU1299" s="22" t="s">
        <v>87</v>
      </c>
      <c r="AY1299" s="22" t="s">
        <v>168</v>
      </c>
      <c r="BE1299" s="202">
        <f t="shared" ref="BE1299:BE1309" si="104">IF(N1299="základní",J1299,0)</f>
        <v>0</v>
      </c>
      <c r="BF1299" s="202">
        <f t="shared" ref="BF1299:BF1309" si="105">IF(N1299="snížená",J1299,0)</f>
        <v>0</v>
      </c>
      <c r="BG1299" s="202">
        <f t="shared" ref="BG1299:BG1309" si="106">IF(N1299="zákl. přenesená",J1299,0)</f>
        <v>0</v>
      </c>
      <c r="BH1299" s="202">
        <f t="shared" ref="BH1299:BH1309" si="107">IF(N1299="sníž. přenesená",J1299,0)</f>
        <v>0</v>
      </c>
      <c r="BI1299" s="202">
        <f t="shared" ref="BI1299:BI1309" si="108">IF(N1299="nulová",J1299,0)</f>
        <v>0</v>
      </c>
      <c r="BJ1299" s="22" t="s">
        <v>24</v>
      </c>
      <c r="BK1299" s="202">
        <f t="shared" ref="BK1299:BK1309" si="109">ROUND(I1299*H1299,2)</f>
        <v>0</v>
      </c>
      <c r="BL1299" s="22" t="s">
        <v>249</v>
      </c>
      <c r="BM1299" s="22" t="s">
        <v>2439</v>
      </c>
    </row>
    <row r="1300" spans="2:65" s="1" customFormat="1" ht="57" customHeight="1">
      <c r="B1300" s="39"/>
      <c r="C1300" s="191" t="s">
        <v>2440</v>
      </c>
      <c r="D1300" s="191" t="s">
        <v>170</v>
      </c>
      <c r="E1300" s="192" t="s">
        <v>2441</v>
      </c>
      <c r="F1300" s="193" t="s">
        <v>2442</v>
      </c>
      <c r="G1300" s="194" t="s">
        <v>276</v>
      </c>
      <c r="H1300" s="195">
        <v>23</v>
      </c>
      <c r="I1300" s="196"/>
      <c r="J1300" s="197">
        <f t="shared" si="100"/>
        <v>0</v>
      </c>
      <c r="K1300" s="193" t="s">
        <v>22</v>
      </c>
      <c r="L1300" s="59"/>
      <c r="M1300" s="198" t="s">
        <v>22</v>
      </c>
      <c r="N1300" s="199" t="s">
        <v>49</v>
      </c>
      <c r="O1300" s="40"/>
      <c r="P1300" s="200">
        <f t="shared" si="101"/>
        <v>0</v>
      </c>
      <c r="Q1300" s="200">
        <v>0</v>
      </c>
      <c r="R1300" s="200">
        <f t="shared" si="102"/>
        <v>0</v>
      </c>
      <c r="S1300" s="200">
        <v>0</v>
      </c>
      <c r="T1300" s="201">
        <f t="shared" si="103"/>
        <v>0</v>
      </c>
      <c r="AR1300" s="22" t="s">
        <v>249</v>
      </c>
      <c r="AT1300" s="22" t="s">
        <v>170</v>
      </c>
      <c r="AU1300" s="22" t="s">
        <v>87</v>
      </c>
      <c r="AY1300" s="22" t="s">
        <v>168</v>
      </c>
      <c r="BE1300" s="202">
        <f t="shared" si="104"/>
        <v>0</v>
      </c>
      <c r="BF1300" s="202">
        <f t="shared" si="105"/>
        <v>0</v>
      </c>
      <c r="BG1300" s="202">
        <f t="shared" si="106"/>
        <v>0</v>
      </c>
      <c r="BH1300" s="202">
        <f t="shared" si="107"/>
        <v>0</v>
      </c>
      <c r="BI1300" s="202">
        <f t="shared" si="108"/>
        <v>0</v>
      </c>
      <c r="BJ1300" s="22" t="s">
        <v>24</v>
      </c>
      <c r="BK1300" s="202">
        <f t="shared" si="109"/>
        <v>0</v>
      </c>
      <c r="BL1300" s="22" t="s">
        <v>249</v>
      </c>
      <c r="BM1300" s="22" t="s">
        <v>2443</v>
      </c>
    </row>
    <row r="1301" spans="2:65" s="1" customFormat="1" ht="57" customHeight="1">
      <c r="B1301" s="39"/>
      <c r="C1301" s="191" t="s">
        <v>2444</v>
      </c>
      <c r="D1301" s="191" t="s">
        <v>170</v>
      </c>
      <c r="E1301" s="192" t="s">
        <v>2445</v>
      </c>
      <c r="F1301" s="193" t="s">
        <v>2446</v>
      </c>
      <c r="G1301" s="194" t="s">
        <v>276</v>
      </c>
      <c r="H1301" s="195">
        <v>2</v>
      </c>
      <c r="I1301" s="196"/>
      <c r="J1301" s="197">
        <f t="shared" si="100"/>
        <v>0</v>
      </c>
      <c r="K1301" s="193" t="s">
        <v>22</v>
      </c>
      <c r="L1301" s="59"/>
      <c r="M1301" s="198" t="s">
        <v>22</v>
      </c>
      <c r="N1301" s="199" t="s">
        <v>49</v>
      </c>
      <c r="O1301" s="40"/>
      <c r="P1301" s="200">
        <f t="shared" si="101"/>
        <v>0</v>
      </c>
      <c r="Q1301" s="200">
        <v>0</v>
      </c>
      <c r="R1301" s="200">
        <f t="shared" si="102"/>
        <v>0</v>
      </c>
      <c r="S1301" s="200">
        <v>0</v>
      </c>
      <c r="T1301" s="201">
        <f t="shared" si="103"/>
        <v>0</v>
      </c>
      <c r="AR1301" s="22" t="s">
        <v>249</v>
      </c>
      <c r="AT1301" s="22" t="s">
        <v>170</v>
      </c>
      <c r="AU1301" s="22" t="s">
        <v>87</v>
      </c>
      <c r="AY1301" s="22" t="s">
        <v>168</v>
      </c>
      <c r="BE1301" s="202">
        <f t="shared" si="104"/>
        <v>0</v>
      </c>
      <c r="BF1301" s="202">
        <f t="shared" si="105"/>
        <v>0</v>
      </c>
      <c r="BG1301" s="202">
        <f t="shared" si="106"/>
        <v>0</v>
      </c>
      <c r="BH1301" s="202">
        <f t="shared" si="107"/>
        <v>0</v>
      </c>
      <c r="BI1301" s="202">
        <f t="shared" si="108"/>
        <v>0</v>
      </c>
      <c r="BJ1301" s="22" t="s">
        <v>24</v>
      </c>
      <c r="BK1301" s="202">
        <f t="shared" si="109"/>
        <v>0</v>
      </c>
      <c r="BL1301" s="22" t="s">
        <v>249</v>
      </c>
      <c r="BM1301" s="22" t="s">
        <v>2447</v>
      </c>
    </row>
    <row r="1302" spans="2:65" s="1" customFormat="1" ht="57" customHeight="1">
      <c r="B1302" s="39"/>
      <c r="C1302" s="191" t="s">
        <v>2448</v>
      </c>
      <c r="D1302" s="191" t="s">
        <v>170</v>
      </c>
      <c r="E1302" s="192" t="s">
        <v>2449</v>
      </c>
      <c r="F1302" s="193" t="s">
        <v>2450</v>
      </c>
      <c r="G1302" s="194" t="s">
        <v>276</v>
      </c>
      <c r="H1302" s="195">
        <v>2</v>
      </c>
      <c r="I1302" s="196"/>
      <c r="J1302" s="197">
        <f t="shared" si="100"/>
        <v>0</v>
      </c>
      <c r="K1302" s="193" t="s">
        <v>22</v>
      </c>
      <c r="L1302" s="59"/>
      <c r="M1302" s="198" t="s">
        <v>22</v>
      </c>
      <c r="N1302" s="199" t="s">
        <v>49</v>
      </c>
      <c r="O1302" s="40"/>
      <c r="P1302" s="200">
        <f t="shared" si="101"/>
        <v>0</v>
      </c>
      <c r="Q1302" s="200">
        <v>0</v>
      </c>
      <c r="R1302" s="200">
        <f t="shared" si="102"/>
        <v>0</v>
      </c>
      <c r="S1302" s="200">
        <v>0</v>
      </c>
      <c r="T1302" s="201">
        <f t="shared" si="103"/>
        <v>0</v>
      </c>
      <c r="AR1302" s="22" t="s">
        <v>249</v>
      </c>
      <c r="AT1302" s="22" t="s">
        <v>170</v>
      </c>
      <c r="AU1302" s="22" t="s">
        <v>87</v>
      </c>
      <c r="AY1302" s="22" t="s">
        <v>168</v>
      </c>
      <c r="BE1302" s="202">
        <f t="shared" si="104"/>
        <v>0</v>
      </c>
      <c r="BF1302" s="202">
        <f t="shared" si="105"/>
        <v>0</v>
      </c>
      <c r="BG1302" s="202">
        <f t="shared" si="106"/>
        <v>0</v>
      </c>
      <c r="BH1302" s="202">
        <f t="shared" si="107"/>
        <v>0</v>
      </c>
      <c r="BI1302" s="202">
        <f t="shared" si="108"/>
        <v>0</v>
      </c>
      <c r="BJ1302" s="22" t="s">
        <v>24</v>
      </c>
      <c r="BK1302" s="202">
        <f t="shared" si="109"/>
        <v>0</v>
      </c>
      <c r="BL1302" s="22" t="s">
        <v>249</v>
      </c>
      <c r="BM1302" s="22" t="s">
        <v>2451</v>
      </c>
    </row>
    <row r="1303" spans="2:65" s="1" customFormat="1" ht="57" customHeight="1">
      <c r="B1303" s="39"/>
      <c r="C1303" s="191" t="s">
        <v>2452</v>
      </c>
      <c r="D1303" s="191" t="s">
        <v>170</v>
      </c>
      <c r="E1303" s="192" t="s">
        <v>2453</v>
      </c>
      <c r="F1303" s="193" t="s">
        <v>2454</v>
      </c>
      <c r="G1303" s="194" t="s">
        <v>276</v>
      </c>
      <c r="H1303" s="195">
        <v>25</v>
      </c>
      <c r="I1303" s="196"/>
      <c r="J1303" s="197">
        <f t="shared" si="100"/>
        <v>0</v>
      </c>
      <c r="K1303" s="193" t="s">
        <v>22</v>
      </c>
      <c r="L1303" s="59"/>
      <c r="M1303" s="198" t="s">
        <v>22</v>
      </c>
      <c r="N1303" s="199" t="s">
        <v>49</v>
      </c>
      <c r="O1303" s="40"/>
      <c r="P1303" s="200">
        <f t="shared" si="101"/>
        <v>0</v>
      </c>
      <c r="Q1303" s="200">
        <v>0</v>
      </c>
      <c r="R1303" s="200">
        <f t="shared" si="102"/>
        <v>0</v>
      </c>
      <c r="S1303" s="200">
        <v>0</v>
      </c>
      <c r="T1303" s="201">
        <f t="shared" si="103"/>
        <v>0</v>
      </c>
      <c r="AR1303" s="22" t="s">
        <v>249</v>
      </c>
      <c r="AT1303" s="22" t="s">
        <v>170</v>
      </c>
      <c r="AU1303" s="22" t="s">
        <v>87</v>
      </c>
      <c r="AY1303" s="22" t="s">
        <v>168</v>
      </c>
      <c r="BE1303" s="202">
        <f t="shared" si="104"/>
        <v>0</v>
      </c>
      <c r="BF1303" s="202">
        <f t="shared" si="105"/>
        <v>0</v>
      </c>
      <c r="BG1303" s="202">
        <f t="shared" si="106"/>
        <v>0</v>
      </c>
      <c r="BH1303" s="202">
        <f t="shared" si="107"/>
        <v>0</v>
      </c>
      <c r="BI1303" s="202">
        <f t="shared" si="108"/>
        <v>0</v>
      </c>
      <c r="BJ1303" s="22" t="s">
        <v>24</v>
      </c>
      <c r="BK1303" s="202">
        <f t="shared" si="109"/>
        <v>0</v>
      </c>
      <c r="BL1303" s="22" t="s">
        <v>249</v>
      </c>
      <c r="BM1303" s="22" t="s">
        <v>2455</v>
      </c>
    </row>
    <row r="1304" spans="2:65" s="1" customFormat="1" ht="57" customHeight="1">
      <c r="B1304" s="39"/>
      <c r="C1304" s="191" t="s">
        <v>2456</v>
      </c>
      <c r="D1304" s="191" t="s">
        <v>170</v>
      </c>
      <c r="E1304" s="192" t="s">
        <v>2457</v>
      </c>
      <c r="F1304" s="193" t="s">
        <v>2458</v>
      </c>
      <c r="G1304" s="194" t="s">
        <v>276</v>
      </c>
      <c r="H1304" s="195">
        <v>2</v>
      </c>
      <c r="I1304" s="196"/>
      <c r="J1304" s="197">
        <f t="shared" si="100"/>
        <v>0</v>
      </c>
      <c r="K1304" s="193" t="s">
        <v>22</v>
      </c>
      <c r="L1304" s="59"/>
      <c r="M1304" s="198" t="s">
        <v>22</v>
      </c>
      <c r="N1304" s="199" t="s">
        <v>49</v>
      </c>
      <c r="O1304" s="40"/>
      <c r="P1304" s="200">
        <f t="shared" si="101"/>
        <v>0</v>
      </c>
      <c r="Q1304" s="200">
        <v>0</v>
      </c>
      <c r="R1304" s="200">
        <f t="shared" si="102"/>
        <v>0</v>
      </c>
      <c r="S1304" s="200">
        <v>0</v>
      </c>
      <c r="T1304" s="201">
        <f t="shared" si="103"/>
        <v>0</v>
      </c>
      <c r="AR1304" s="22" t="s">
        <v>249</v>
      </c>
      <c r="AT1304" s="22" t="s">
        <v>170</v>
      </c>
      <c r="AU1304" s="22" t="s">
        <v>87</v>
      </c>
      <c r="AY1304" s="22" t="s">
        <v>168</v>
      </c>
      <c r="BE1304" s="202">
        <f t="shared" si="104"/>
        <v>0</v>
      </c>
      <c r="BF1304" s="202">
        <f t="shared" si="105"/>
        <v>0</v>
      </c>
      <c r="BG1304" s="202">
        <f t="shared" si="106"/>
        <v>0</v>
      </c>
      <c r="BH1304" s="202">
        <f t="shared" si="107"/>
        <v>0</v>
      </c>
      <c r="BI1304" s="202">
        <f t="shared" si="108"/>
        <v>0</v>
      </c>
      <c r="BJ1304" s="22" t="s">
        <v>24</v>
      </c>
      <c r="BK1304" s="202">
        <f t="shared" si="109"/>
        <v>0</v>
      </c>
      <c r="BL1304" s="22" t="s">
        <v>249</v>
      </c>
      <c r="BM1304" s="22" t="s">
        <v>2459</v>
      </c>
    </row>
    <row r="1305" spans="2:65" s="1" customFormat="1" ht="57" customHeight="1">
      <c r="B1305" s="39"/>
      <c r="C1305" s="191" t="s">
        <v>2460</v>
      </c>
      <c r="D1305" s="191" t="s">
        <v>170</v>
      </c>
      <c r="E1305" s="192" t="s">
        <v>2461</v>
      </c>
      <c r="F1305" s="193" t="s">
        <v>2462</v>
      </c>
      <c r="G1305" s="194" t="s">
        <v>276</v>
      </c>
      <c r="H1305" s="195">
        <v>1</v>
      </c>
      <c r="I1305" s="196"/>
      <c r="J1305" s="197">
        <f t="shared" si="100"/>
        <v>0</v>
      </c>
      <c r="K1305" s="193" t="s">
        <v>22</v>
      </c>
      <c r="L1305" s="59"/>
      <c r="M1305" s="198" t="s">
        <v>22</v>
      </c>
      <c r="N1305" s="199" t="s">
        <v>49</v>
      </c>
      <c r="O1305" s="40"/>
      <c r="P1305" s="200">
        <f t="shared" si="101"/>
        <v>0</v>
      </c>
      <c r="Q1305" s="200">
        <v>0</v>
      </c>
      <c r="R1305" s="200">
        <f t="shared" si="102"/>
        <v>0</v>
      </c>
      <c r="S1305" s="200">
        <v>0</v>
      </c>
      <c r="T1305" s="201">
        <f t="shared" si="103"/>
        <v>0</v>
      </c>
      <c r="AR1305" s="22" t="s">
        <v>249</v>
      </c>
      <c r="AT1305" s="22" t="s">
        <v>170</v>
      </c>
      <c r="AU1305" s="22" t="s">
        <v>87</v>
      </c>
      <c r="AY1305" s="22" t="s">
        <v>168</v>
      </c>
      <c r="BE1305" s="202">
        <f t="shared" si="104"/>
        <v>0</v>
      </c>
      <c r="BF1305" s="202">
        <f t="shared" si="105"/>
        <v>0</v>
      </c>
      <c r="BG1305" s="202">
        <f t="shared" si="106"/>
        <v>0</v>
      </c>
      <c r="BH1305" s="202">
        <f t="shared" si="107"/>
        <v>0</v>
      </c>
      <c r="BI1305" s="202">
        <f t="shared" si="108"/>
        <v>0</v>
      </c>
      <c r="BJ1305" s="22" t="s">
        <v>24</v>
      </c>
      <c r="BK1305" s="202">
        <f t="shared" si="109"/>
        <v>0</v>
      </c>
      <c r="BL1305" s="22" t="s">
        <v>249</v>
      </c>
      <c r="BM1305" s="22" t="s">
        <v>2463</v>
      </c>
    </row>
    <row r="1306" spans="2:65" s="1" customFormat="1" ht="57" customHeight="1">
      <c r="B1306" s="39"/>
      <c r="C1306" s="191" t="s">
        <v>2464</v>
      </c>
      <c r="D1306" s="191" t="s">
        <v>170</v>
      </c>
      <c r="E1306" s="192" t="s">
        <v>2465</v>
      </c>
      <c r="F1306" s="193" t="s">
        <v>2466</v>
      </c>
      <c r="G1306" s="194" t="s">
        <v>276</v>
      </c>
      <c r="H1306" s="195">
        <v>25</v>
      </c>
      <c r="I1306" s="196"/>
      <c r="J1306" s="197">
        <f t="shared" si="100"/>
        <v>0</v>
      </c>
      <c r="K1306" s="193" t="s">
        <v>22</v>
      </c>
      <c r="L1306" s="59"/>
      <c r="M1306" s="198" t="s">
        <v>22</v>
      </c>
      <c r="N1306" s="199" t="s">
        <v>49</v>
      </c>
      <c r="O1306" s="40"/>
      <c r="P1306" s="200">
        <f t="shared" si="101"/>
        <v>0</v>
      </c>
      <c r="Q1306" s="200">
        <v>0</v>
      </c>
      <c r="R1306" s="200">
        <f t="shared" si="102"/>
        <v>0</v>
      </c>
      <c r="S1306" s="200">
        <v>0</v>
      </c>
      <c r="T1306" s="201">
        <f t="shared" si="103"/>
        <v>0</v>
      </c>
      <c r="AR1306" s="22" t="s">
        <v>249</v>
      </c>
      <c r="AT1306" s="22" t="s">
        <v>170</v>
      </c>
      <c r="AU1306" s="22" t="s">
        <v>87</v>
      </c>
      <c r="AY1306" s="22" t="s">
        <v>168</v>
      </c>
      <c r="BE1306" s="202">
        <f t="shared" si="104"/>
        <v>0</v>
      </c>
      <c r="BF1306" s="202">
        <f t="shared" si="105"/>
        <v>0</v>
      </c>
      <c r="BG1306" s="202">
        <f t="shared" si="106"/>
        <v>0</v>
      </c>
      <c r="BH1306" s="202">
        <f t="shared" si="107"/>
        <v>0</v>
      </c>
      <c r="BI1306" s="202">
        <f t="shared" si="108"/>
        <v>0</v>
      </c>
      <c r="BJ1306" s="22" t="s">
        <v>24</v>
      </c>
      <c r="BK1306" s="202">
        <f t="shared" si="109"/>
        <v>0</v>
      </c>
      <c r="BL1306" s="22" t="s">
        <v>249</v>
      </c>
      <c r="BM1306" s="22" t="s">
        <v>2467</v>
      </c>
    </row>
    <row r="1307" spans="2:65" s="1" customFormat="1" ht="57" customHeight="1">
      <c r="B1307" s="39"/>
      <c r="C1307" s="191" t="s">
        <v>2468</v>
      </c>
      <c r="D1307" s="191" t="s">
        <v>170</v>
      </c>
      <c r="E1307" s="192" t="s">
        <v>2469</v>
      </c>
      <c r="F1307" s="193" t="s">
        <v>2470</v>
      </c>
      <c r="G1307" s="194" t="s">
        <v>276</v>
      </c>
      <c r="H1307" s="195">
        <v>2</v>
      </c>
      <c r="I1307" s="196"/>
      <c r="J1307" s="197">
        <f t="shared" si="100"/>
        <v>0</v>
      </c>
      <c r="K1307" s="193" t="s">
        <v>22</v>
      </c>
      <c r="L1307" s="59"/>
      <c r="M1307" s="198" t="s">
        <v>22</v>
      </c>
      <c r="N1307" s="199" t="s">
        <v>49</v>
      </c>
      <c r="O1307" s="40"/>
      <c r="P1307" s="200">
        <f t="shared" si="101"/>
        <v>0</v>
      </c>
      <c r="Q1307" s="200">
        <v>0</v>
      </c>
      <c r="R1307" s="200">
        <f t="shared" si="102"/>
        <v>0</v>
      </c>
      <c r="S1307" s="200">
        <v>0</v>
      </c>
      <c r="T1307" s="201">
        <f t="shared" si="103"/>
        <v>0</v>
      </c>
      <c r="AR1307" s="22" t="s">
        <v>249</v>
      </c>
      <c r="AT1307" s="22" t="s">
        <v>170</v>
      </c>
      <c r="AU1307" s="22" t="s">
        <v>87</v>
      </c>
      <c r="AY1307" s="22" t="s">
        <v>168</v>
      </c>
      <c r="BE1307" s="202">
        <f t="shared" si="104"/>
        <v>0</v>
      </c>
      <c r="BF1307" s="202">
        <f t="shared" si="105"/>
        <v>0</v>
      </c>
      <c r="BG1307" s="202">
        <f t="shared" si="106"/>
        <v>0</v>
      </c>
      <c r="BH1307" s="202">
        <f t="shared" si="107"/>
        <v>0</v>
      </c>
      <c r="BI1307" s="202">
        <f t="shared" si="108"/>
        <v>0</v>
      </c>
      <c r="BJ1307" s="22" t="s">
        <v>24</v>
      </c>
      <c r="BK1307" s="202">
        <f t="shared" si="109"/>
        <v>0</v>
      </c>
      <c r="BL1307" s="22" t="s">
        <v>249</v>
      </c>
      <c r="BM1307" s="22" t="s">
        <v>2471</v>
      </c>
    </row>
    <row r="1308" spans="2:65" s="1" customFormat="1" ht="57" customHeight="1">
      <c r="B1308" s="39"/>
      <c r="C1308" s="191" t="s">
        <v>2472</v>
      </c>
      <c r="D1308" s="191" t="s">
        <v>170</v>
      </c>
      <c r="E1308" s="192" t="s">
        <v>2473</v>
      </c>
      <c r="F1308" s="193" t="s">
        <v>2474</v>
      </c>
      <c r="G1308" s="194" t="s">
        <v>276</v>
      </c>
      <c r="H1308" s="195">
        <v>1</v>
      </c>
      <c r="I1308" s="196"/>
      <c r="J1308" s="197">
        <f t="shared" si="100"/>
        <v>0</v>
      </c>
      <c r="K1308" s="193" t="s">
        <v>22</v>
      </c>
      <c r="L1308" s="59"/>
      <c r="M1308" s="198" t="s">
        <v>22</v>
      </c>
      <c r="N1308" s="199" t="s">
        <v>49</v>
      </c>
      <c r="O1308" s="40"/>
      <c r="P1308" s="200">
        <f t="shared" si="101"/>
        <v>0</v>
      </c>
      <c r="Q1308" s="200">
        <v>0</v>
      </c>
      <c r="R1308" s="200">
        <f t="shared" si="102"/>
        <v>0</v>
      </c>
      <c r="S1308" s="200">
        <v>0</v>
      </c>
      <c r="T1308" s="201">
        <f t="shared" si="103"/>
        <v>0</v>
      </c>
      <c r="AR1308" s="22" t="s">
        <v>249</v>
      </c>
      <c r="AT1308" s="22" t="s">
        <v>170</v>
      </c>
      <c r="AU1308" s="22" t="s">
        <v>87</v>
      </c>
      <c r="AY1308" s="22" t="s">
        <v>168</v>
      </c>
      <c r="BE1308" s="202">
        <f t="shared" si="104"/>
        <v>0</v>
      </c>
      <c r="BF1308" s="202">
        <f t="shared" si="105"/>
        <v>0</v>
      </c>
      <c r="BG1308" s="202">
        <f t="shared" si="106"/>
        <v>0</v>
      </c>
      <c r="BH1308" s="202">
        <f t="shared" si="107"/>
        <v>0</v>
      </c>
      <c r="BI1308" s="202">
        <f t="shared" si="108"/>
        <v>0</v>
      </c>
      <c r="BJ1308" s="22" t="s">
        <v>24</v>
      </c>
      <c r="BK1308" s="202">
        <f t="shared" si="109"/>
        <v>0</v>
      </c>
      <c r="BL1308" s="22" t="s">
        <v>249</v>
      </c>
      <c r="BM1308" s="22" t="s">
        <v>2475</v>
      </c>
    </row>
    <row r="1309" spans="2:65" s="1" customFormat="1" ht="31.5" customHeight="1">
      <c r="B1309" s="39"/>
      <c r="C1309" s="191" t="s">
        <v>2476</v>
      </c>
      <c r="D1309" s="191" t="s">
        <v>170</v>
      </c>
      <c r="E1309" s="192" t="s">
        <v>2477</v>
      </c>
      <c r="F1309" s="193" t="s">
        <v>2478</v>
      </c>
      <c r="G1309" s="194" t="s">
        <v>1373</v>
      </c>
      <c r="H1309" s="195">
        <v>1</v>
      </c>
      <c r="I1309" s="196"/>
      <c r="J1309" s="197">
        <f t="shared" si="100"/>
        <v>0</v>
      </c>
      <c r="K1309" s="193" t="s">
        <v>22</v>
      </c>
      <c r="L1309" s="59"/>
      <c r="M1309" s="198" t="s">
        <v>22</v>
      </c>
      <c r="N1309" s="199" t="s">
        <v>49</v>
      </c>
      <c r="O1309" s="40"/>
      <c r="P1309" s="200">
        <f t="shared" si="101"/>
        <v>0</v>
      </c>
      <c r="Q1309" s="200">
        <v>0</v>
      </c>
      <c r="R1309" s="200">
        <f t="shared" si="102"/>
        <v>0</v>
      </c>
      <c r="S1309" s="200">
        <v>0</v>
      </c>
      <c r="T1309" s="201">
        <f t="shared" si="103"/>
        <v>0</v>
      </c>
      <c r="AR1309" s="22" t="s">
        <v>249</v>
      </c>
      <c r="AT1309" s="22" t="s">
        <v>170</v>
      </c>
      <c r="AU1309" s="22" t="s">
        <v>87</v>
      </c>
      <c r="AY1309" s="22" t="s">
        <v>168</v>
      </c>
      <c r="BE1309" s="202">
        <f t="shared" si="104"/>
        <v>0</v>
      </c>
      <c r="BF1309" s="202">
        <f t="shared" si="105"/>
        <v>0</v>
      </c>
      <c r="BG1309" s="202">
        <f t="shared" si="106"/>
        <v>0</v>
      </c>
      <c r="BH1309" s="202">
        <f t="shared" si="107"/>
        <v>0</v>
      </c>
      <c r="BI1309" s="202">
        <f t="shared" si="108"/>
        <v>0</v>
      </c>
      <c r="BJ1309" s="22" t="s">
        <v>24</v>
      </c>
      <c r="BK1309" s="202">
        <f t="shared" si="109"/>
        <v>0</v>
      </c>
      <c r="BL1309" s="22" t="s">
        <v>249</v>
      </c>
      <c r="BM1309" s="22" t="s">
        <v>2479</v>
      </c>
    </row>
    <row r="1310" spans="2:65" s="10" customFormat="1" ht="29.85" customHeight="1">
      <c r="B1310" s="174"/>
      <c r="C1310" s="175"/>
      <c r="D1310" s="188" t="s">
        <v>77</v>
      </c>
      <c r="E1310" s="189" t="s">
        <v>2480</v>
      </c>
      <c r="F1310" s="189" t="s">
        <v>2481</v>
      </c>
      <c r="G1310" s="175"/>
      <c r="H1310" s="175"/>
      <c r="I1310" s="178"/>
      <c r="J1310" s="190">
        <f>BK1310</f>
        <v>0</v>
      </c>
      <c r="K1310" s="175"/>
      <c r="L1310" s="180"/>
      <c r="M1310" s="181"/>
      <c r="N1310" s="182"/>
      <c r="O1310" s="182"/>
      <c r="P1310" s="183">
        <f>SUM(P1311:P1365)</f>
        <v>0</v>
      </c>
      <c r="Q1310" s="182"/>
      <c r="R1310" s="183">
        <f>SUM(R1311:R1365)</f>
        <v>4.9542613399999986</v>
      </c>
      <c r="S1310" s="182"/>
      <c r="T1310" s="184">
        <f>SUM(T1311:T1365)</f>
        <v>0</v>
      </c>
      <c r="AR1310" s="185" t="s">
        <v>87</v>
      </c>
      <c r="AT1310" s="186" t="s">
        <v>77</v>
      </c>
      <c r="AU1310" s="186" t="s">
        <v>24</v>
      </c>
      <c r="AY1310" s="185" t="s">
        <v>168</v>
      </c>
      <c r="BK1310" s="187">
        <f>SUM(BK1311:BK1365)</f>
        <v>0</v>
      </c>
    </row>
    <row r="1311" spans="2:65" s="1" customFormat="1" ht="31.5" customHeight="1">
      <c r="B1311" s="39"/>
      <c r="C1311" s="191" t="s">
        <v>2482</v>
      </c>
      <c r="D1311" s="191" t="s">
        <v>170</v>
      </c>
      <c r="E1311" s="192" t="s">
        <v>2483</v>
      </c>
      <c r="F1311" s="193" t="s">
        <v>2484</v>
      </c>
      <c r="G1311" s="194" t="s">
        <v>433</v>
      </c>
      <c r="H1311" s="195">
        <v>37.200000000000003</v>
      </c>
      <c r="I1311" s="196"/>
      <c r="J1311" s="197">
        <f>ROUND(I1311*H1311,2)</f>
        <v>0</v>
      </c>
      <c r="K1311" s="193" t="s">
        <v>174</v>
      </c>
      <c r="L1311" s="59"/>
      <c r="M1311" s="198" t="s">
        <v>22</v>
      </c>
      <c r="N1311" s="199" t="s">
        <v>49</v>
      </c>
      <c r="O1311" s="40"/>
      <c r="P1311" s="200">
        <f>O1311*H1311</f>
        <v>0</v>
      </c>
      <c r="Q1311" s="200">
        <v>1.17E-3</v>
      </c>
      <c r="R1311" s="200">
        <f>Q1311*H1311</f>
        <v>4.3524000000000007E-2</v>
      </c>
      <c r="S1311" s="200">
        <v>0</v>
      </c>
      <c r="T1311" s="201">
        <f>S1311*H1311</f>
        <v>0</v>
      </c>
      <c r="AR1311" s="22" t="s">
        <v>249</v>
      </c>
      <c r="AT1311" s="22" t="s">
        <v>170</v>
      </c>
      <c r="AU1311" s="22" t="s">
        <v>87</v>
      </c>
      <c r="AY1311" s="22" t="s">
        <v>168</v>
      </c>
      <c r="BE1311" s="202">
        <f>IF(N1311="základní",J1311,0)</f>
        <v>0</v>
      </c>
      <c r="BF1311" s="202">
        <f>IF(N1311="snížená",J1311,0)</f>
        <v>0</v>
      </c>
      <c r="BG1311" s="202">
        <f>IF(N1311="zákl. přenesená",J1311,0)</f>
        <v>0</v>
      </c>
      <c r="BH1311" s="202">
        <f>IF(N1311="sníž. přenesená",J1311,0)</f>
        <v>0</v>
      </c>
      <c r="BI1311" s="202">
        <f>IF(N1311="nulová",J1311,0)</f>
        <v>0</v>
      </c>
      <c r="BJ1311" s="22" t="s">
        <v>24</v>
      </c>
      <c r="BK1311" s="202">
        <f>ROUND(I1311*H1311,2)</f>
        <v>0</v>
      </c>
      <c r="BL1311" s="22" t="s">
        <v>249</v>
      </c>
      <c r="BM1311" s="22" t="s">
        <v>2485</v>
      </c>
    </row>
    <row r="1312" spans="2:65" s="12" customFormat="1" ht="13.5">
      <c r="B1312" s="215"/>
      <c r="C1312" s="216"/>
      <c r="D1312" s="217" t="s">
        <v>177</v>
      </c>
      <c r="E1312" s="218" t="s">
        <v>22</v>
      </c>
      <c r="F1312" s="219" t="s">
        <v>2486</v>
      </c>
      <c r="G1312" s="216"/>
      <c r="H1312" s="220">
        <v>37.200000000000003</v>
      </c>
      <c r="I1312" s="221"/>
      <c r="J1312" s="216"/>
      <c r="K1312" s="216"/>
      <c r="L1312" s="222"/>
      <c r="M1312" s="223"/>
      <c r="N1312" s="224"/>
      <c r="O1312" s="224"/>
      <c r="P1312" s="224"/>
      <c r="Q1312" s="224"/>
      <c r="R1312" s="224"/>
      <c r="S1312" s="224"/>
      <c r="T1312" s="225"/>
      <c r="AT1312" s="226" t="s">
        <v>177</v>
      </c>
      <c r="AU1312" s="226" t="s">
        <v>87</v>
      </c>
      <c r="AV1312" s="12" t="s">
        <v>87</v>
      </c>
      <c r="AW1312" s="12" t="s">
        <v>41</v>
      </c>
      <c r="AX1312" s="12" t="s">
        <v>78</v>
      </c>
      <c r="AY1312" s="226" t="s">
        <v>168</v>
      </c>
    </row>
    <row r="1313" spans="2:65" s="1" customFormat="1" ht="31.5" customHeight="1">
      <c r="B1313" s="39"/>
      <c r="C1313" s="191" t="s">
        <v>2487</v>
      </c>
      <c r="D1313" s="191" t="s">
        <v>170</v>
      </c>
      <c r="E1313" s="192" t="s">
        <v>2488</v>
      </c>
      <c r="F1313" s="193" t="s">
        <v>2489</v>
      </c>
      <c r="G1313" s="194" t="s">
        <v>433</v>
      </c>
      <c r="H1313" s="195">
        <v>13.2</v>
      </c>
      <c r="I1313" s="196"/>
      <c r="J1313" s="197">
        <f>ROUND(I1313*H1313,2)</f>
        <v>0</v>
      </c>
      <c r="K1313" s="193" t="s">
        <v>174</v>
      </c>
      <c r="L1313" s="59"/>
      <c r="M1313" s="198" t="s">
        <v>22</v>
      </c>
      <c r="N1313" s="199" t="s">
        <v>49</v>
      </c>
      <c r="O1313" s="40"/>
      <c r="P1313" s="200">
        <f>O1313*H1313</f>
        <v>0</v>
      </c>
      <c r="Q1313" s="200">
        <v>5.1999999999999995E-4</v>
      </c>
      <c r="R1313" s="200">
        <f>Q1313*H1313</f>
        <v>6.8639999999999994E-3</v>
      </c>
      <c r="S1313" s="200">
        <v>0</v>
      </c>
      <c r="T1313" s="201">
        <f>S1313*H1313</f>
        <v>0</v>
      </c>
      <c r="AR1313" s="22" t="s">
        <v>249</v>
      </c>
      <c r="AT1313" s="22" t="s">
        <v>170</v>
      </c>
      <c r="AU1313" s="22" t="s">
        <v>87</v>
      </c>
      <c r="AY1313" s="22" t="s">
        <v>168</v>
      </c>
      <c r="BE1313" s="202">
        <f>IF(N1313="základní",J1313,0)</f>
        <v>0</v>
      </c>
      <c r="BF1313" s="202">
        <f>IF(N1313="snížená",J1313,0)</f>
        <v>0</v>
      </c>
      <c r="BG1313" s="202">
        <f>IF(N1313="zákl. přenesená",J1313,0)</f>
        <v>0</v>
      </c>
      <c r="BH1313" s="202">
        <f>IF(N1313="sníž. přenesená",J1313,0)</f>
        <v>0</v>
      </c>
      <c r="BI1313" s="202">
        <f>IF(N1313="nulová",J1313,0)</f>
        <v>0</v>
      </c>
      <c r="BJ1313" s="22" t="s">
        <v>24</v>
      </c>
      <c r="BK1313" s="202">
        <f>ROUND(I1313*H1313,2)</f>
        <v>0</v>
      </c>
      <c r="BL1313" s="22" t="s">
        <v>249</v>
      </c>
      <c r="BM1313" s="22" t="s">
        <v>2490</v>
      </c>
    </row>
    <row r="1314" spans="2:65" s="12" customFormat="1" ht="13.5">
      <c r="B1314" s="215"/>
      <c r="C1314" s="216"/>
      <c r="D1314" s="217" t="s">
        <v>177</v>
      </c>
      <c r="E1314" s="218" t="s">
        <v>22</v>
      </c>
      <c r="F1314" s="219" t="s">
        <v>2491</v>
      </c>
      <c r="G1314" s="216"/>
      <c r="H1314" s="220">
        <v>13.2</v>
      </c>
      <c r="I1314" s="221"/>
      <c r="J1314" s="216"/>
      <c r="K1314" s="216"/>
      <c r="L1314" s="222"/>
      <c r="M1314" s="223"/>
      <c r="N1314" s="224"/>
      <c r="O1314" s="224"/>
      <c r="P1314" s="224"/>
      <c r="Q1314" s="224"/>
      <c r="R1314" s="224"/>
      <c r="S1314" s="224"/>
      <c r="T1314" s="225"/>
      <c r="AT1314" s="226" t="s">
        <v>177</v>
      </c>
      <c r="AU1314" s="226" t="s">
        <v>87</v>
      </c>
      <c r="AV1314" s="12" t="s">
        <v>87</v>
      </c>
      <c r="AW1314" s="12" t="s">
        <v>41</v>
      </c>
      <c r="AX1314" s="12" t="s">
        <v>78</v>
      </c>
      <c r="AY1314" s="226" t="s">
        <v>168</v>
      </c>
    </row>
    <row r="1315" spans="2:65" s="1" customFormat="1" ht="31.5" customHeight="1">
      <c r="B1315" s="39"/>
      <c r="C1315" s="191" t="s">
        <v>2492</v>
      </c>
      <c r="D1315" s="191" t="s">
        <v>170</v>
      </c>
      <c r="E1315" s="192" t="s">
        <v>2493</v>
      </c>
      <c r="F1315" s="193" t="s">
        <v>2494</v>
      </c>
      <c r="G1315" s="194" t="s">
        <v>433</v>
      </c>
      <c r="H1315" s="195">
        <v>24</v>
      </c>
      <c r="I1315" s="196"/>
      <c r="J1315" s="197">
        <f>ROUND(I1315*H1315,2)</f>
        <v>0</v>
      </c>
      <c r="K1315" s="193" t="s">
        <v>174</v>
      </c>
      <c r="L1315" s="59"/>
      <c r="M1315" s="198" t="s">
        <v>22</v>
      </c>
      <c r="N1315" s="199" t="s">
        <v>49</v>
      </c>
      <c r="O1315" s="40"/>
      <c r="P1315" s="200">
        <f>O1315*H1315</f>
        <v>0</v>
      </c>
      <c r="Q1315" s="200">
        <v>7.7999999999999999E-4</v>
      </c>
      <c r="R1315" s="200">
        <f>Q1315*H1315</f>
        <v>1.8720000000000001E-2</v>
      </c>
      <c r="S1315" s="200">
        <v>0</v>
      </c>
      <c r="T1315" s="201">
        <f>S1315*H1315</f>
        <v>0</v>
      </c>
      <c r="AR1315" s="22" t="s">
        <v>249</v>
      </c>
      <c r="AT1315" s="22" t="s">
        <v>170</v>
      </c>
      <c r="AU1315" s="22" t="s">
        <v>87</v>
      </c>
      <c r="AY1315" s="22" t="s">
        <v>168</v>
      </c>
      <c r="BE1315" s="202">
        <f>IF(N1315="základní",J1315,0)</f>
        <v>0</v>
      </c>
      <c r="BF1315" s="202">
        <f>IF(N1315="snížená",J1315,0)</f>
        <v>0</v>
      </c>
      <c r="BG1315" s="202">
        <f>IF(N1315="zákl. přenesená",J1315,0)</f>
        <v>0</v>
      </c>
      <c r="BH1315" s="202">
        <f>IF(N1315="sníž. přenesená",J1315,0)</f>
        <v>0</v>
      </c>
      <c r="BI1315" s="202">
        <f>IF(N1315="nulová",J1315,0)</f>
        <v>0</v>
      </c>
      <c r="BJ1315" s="22" t="s">
        <v>24</v>
      </c>
      <c r="BK1315" s="202">
        <f>ROUND(I1315*H1315,2)</f>
        <v>0</v>
      </c>
      <c r="BL1315" s="22" t="s">
        <v>249</v>
      </c>
      <c r="BM1315" s="22" t="s">
        <v>2495</v>
      </c>
    </row>
    <row r="1316" spans="2:65" s="12" customFormat="1" ht="13.5">
      <c r="B1316" s="215"/>
      <c r="C1316" s="216"/>
      <c r="D1316" s="217" t="s">
        <v>177</v>
      </c>
      <c r="E1316" s="218" t="s">
        <v>22</v>
      </c>
      <c r="F1316" s="219" t="s">
        <v>567</v>
      </c>
      <c r="G1316" s="216"/>
      <c r="H1316" s="220">
        <v>24</v>
      </c>
      <c r="I1316" s="221"/>
      <c r="J1316" s="216"/>
      <c r="K1316" s="216"/>
      <c r="L1316" s="222"/>
      <c r="M1316" s="223"/>
      <c r="N1316" s="224"/>
      <c r="O1316" s="224"/>
      <c r="P1316" s="224"/>
      <c r="Q1316" s="224"/>
      <c r="R1316" s="224"/>
      <c r="S1316" s="224"/>
      <c r="T1316" s="225"/>
      <c r="AT1316" s="226" t="s">
        <v>177</v>
      </c>
      <c r="AU1316" s="226" t="s">
        <v>87</v>
      </c>
      <c r="AV1316" s="12" t="s">
        <v>87</v>
      </c>
      <c r="AW1316" s="12" t="s">
        <v>41</v>
      </c>
      <c r="AX1316" s="12" t="s">
        <v>78</v>
      </c>
      <c r="AY1316" s="226" t="s">
        <v>168</v>
      </c>
    </row>
    <row r="1317" spans="2:65" s="1" customFormat="1" ht="22.5" customHeight="1">
      <c r="B1317" s="39"/>
      <c r="C1317" s="191" t="s">
        <v>2496</v>
      </c>
      <c r="D1317" s="191" t="s">
        <v>170</v>
      </c>
      <c r="E1317" s="192" t="s">
        <v>2497</v>
      </c>
      <c r="F1317" s="193" t="s">
        <v>2498</v>
      </c>
      <c r="G1317" s="194" t="s">
        <v>173</v>
      </c>
      <c r="H1317" s="195">
        <v>108.62</v>
      </c>
      <c r="I1317" s="196"/>
      <c r="J1317" s="197">
        <f>ROUND(I1317*H1317,2)</f>
        <v>0</v>
      </c>
      <c r="K1317" s="193" t="s">
        <v>174</v>
      </c>
      <c r="L1317" s="59"/>
      <c r="M1317" s="198" t="s">
        <v>22</v>
      </c>
      <c r="N1317" s="199" t="s">
        <v>49</v>
      </c>
      <c r="O1317" s="40"/>
      <c r="P1317" s="200">
        <f>O1317*H1317</f>
        <v>0</v>
      </c>
      <c r="Q1317" s="200">
        <v>4.1700000000000001E-3</v>
      </c>
      <c r="R1317" s="200">
        <f>Q1317*H1317</f>
        <v>0.45294540000000005</v>
      </c>
      <c r="S1317" s="200">
        <v>0</v>
      </c>
      <c r="T1317" s="201">
        <f>S1317*H1317</f>
        <v>0</v>
      </c>
      <c r="AR1317" s="22" t="s">
        <v>249</v>
      </c>
      <c r="AT1317" s="22" t="s">
        <v>170</v>
      </c>
      <c r="AU1317" s="22" t="s">
        <v>87</v>
      </c>
      <c r="AY1317" s="22" t="s">
        <v>168</v>
      </c>
      <c r="BE1317" s="202">
        <f>IF(N1317="základní",J1317,0)</f>
        <v>0</v>
      </c>
      <c r="BF1317" s="202">
        <f>IF(N1317="snížená",J1317,0)</f>
        <v>0</v>
      </c>
      <c r="BG1317" s="202">
        <f>IF(N1317="zákl. přenesená",J1317,0)</f>
        <v>0</v>
      </c>
      <c r="BH1317" s="202">
        <f>IF(N1317="sníž. přenesená",J1317,0)</f>
        <v>0</v>
      </c>
      <c r="BI1317" s="202">
        <f>IF(N1317="nulová",J1317,0)</f>
        <v>0</v>
      </c>
      <c r="BJ1317" s="22" t="s">
        <v>24</v>
      </c>
      <c r="BK1317" s="202">
        <f>ROUND(I1317*H1317,2)</f>
        <v>0</v>
      </c>
      <c r="BL1317" s="22" t="s">
        <v>249</v>
      </c>
      <c r="BM1317" s="22" t="s">
        <v>2499</v>
      </c>
    </row>
    <row r="1318" spans="2:65" s="11" customFormat="1" ht="13.5">
      <c r="B1318" s="203"/>
      <c r="C1318" s="204"/>
      <c r="D1318" s="205" t="s">
        <v>177</v>
      </c>
      <c r="E1318" s="206" t="s">
        <v>22</v>
      </c>
      <c r="F1318" s="207" t="s">
        <v>283</v>
      </c>
      <c r="G1318" s="204"/>
      <c r="H1318" s="208" t="s">
        <v>22</v>
      </c>
      <c r="I1318" s="209"/>
      <c r="J1318" s="204"/>
      <c r="K1318" s="204"/>
      <c r="L1318" s="210"/>
      <c r="M1318" s="211"/>
      <c r="N1318" s="212"/>
      <c r="O1318" s="212"/>
      <c r="P1318" s="212"/>
      <c r="Q1318" s="212"/>
      <c r="R1318" s="212"/>
      <c r="S1318" s="212"/>
      <c r="T1318" s="213"/>
      <c r="AT1318" s="214" t="s">
        <v>177</v>
      </c>
      <c r="AU1318" s="214" t="s">
        <v>87</v>
      </c>
      <c r="AV1318" s="11" t="s">
        <v>24</v>
      </c>
      <c r="AW1318" s="11" t="s">
        <v>41</v>
      </c>
      <c r="AX1318" s="11" t="s">
        <v>78</v>
      </c>
      <c r="AY1318" s="214" t="s">
        <v>168</v>
      </c>
    </row>
    <row r="1319" spans="2:65" s="12" customFormat="1" ht="13.5">
      <c r="B1319" s="215"/>
      <c r="C1319" s="216"/>
      <c r="D1319" s="205" t="s">
        <v>177</v>
      </c>
      <c r="E1319" s="227" t="s">
        <v>22</v>
      </c>
      <c r="F1319" s="228" t="s">
        <v>2500</v>
      </c>
      <c r="G1319" s="216"/>
      <c r="H1319" s="229">
        <v>43.74</v>
      </c>
      <c r="I1319" s="221"/>
      <c r="J1319" s="216"/>
      <c r="K1319" s="216"/>
      <c r="L1319" s="222"/>
      <c r="M1319" s="223"/>
      <c r="N1319" s="224"/>
      <c r="O1319" s="224"/>
      <c r="P1319" s="224"/>
      <c r="Q1319" s="224"/>
      <c r="R1319" s="224"/>
      <c r="S1319" s="224"/>
      <c r="T1319" s="225"/>
      <c r="AT1319" s="226" t="s">
        <v>177</v>
      </c>
      <c r="AU1319" s="226" t="s">
        <v>87</v>
      </c>
      <c r="AV1319" s="12" t="s">
        <v>87</v>
      </c>
      <c r="AW1319" s="12" t="s">
        <v>41</v>
      </c>
      <c r="AX1319" s="12" t="s">
        <v>78</v>
      </c>
      <c r="AY1319" s="226" t="s">
        <v>168</v>
      </c>
    </row>
    <row r="1320" spans="2:65" s="11" customFormat="1" ht="13.5">
      <c r="B1320" s="203"/>
      <c r="C1320" s="204"/>
      <c r="D1320" s="205" t="s">
        <v>177</v>
      </c>
      <c r="E1320" s="206" t="s">
        <v>22</v>
      </c>
      <c r="F1320" s="207" t="s">
        <v>292</v>
      </c>
      <c r="G1320" s="204"/>
      <c r="H1320" s="208" t="s">
        <v>22</v>
      </c>
      <c r="I1320" s="209"/>
      <c r="J1320" s="204"/>
      <c r="K1320" s="204"/>
      <c r="L1320" s="210"/>
      <c r="M1320" s="211"/>
      <c r="N1320" s="212"/>
      <c r="O1320" s="212"/>
      <c r="P1320" s="212"/>
      <c r="Q1320" s="212"/>
      <c r="R1320" s="212"/>
      <c r="S1320" s="212"/>
      <c r="T1320" s="213"/>
      <c r="AT1320" s="214" t="s">
        <v>177</v>
      </c>
      <c r="AU1320" s="214" t="s">
        <v>87</v>
      </c>
      <c r="AV1320" s="11" t="s">
        <v>24</v>
      </c>
      <c r="AW1320" s="11" t="s">
        <v>41</v>
      </c>
      <c r="AX1320" s="11" t="s">
        <v>78</v>
      </c>
      <c r="AY1320" s="214" t="s">
        <v>168</v>
      </c>
    </row>
    <row r="1321" spans="2:65" s="12" customFormat="1" ht="13.5">
      <c r="B1321" s="215"/>
      <c r="C1321" s="216"/>
      <c r="D1321" s="205" t="s">
        <v>177</v>
      </c>
      <c r="E1321" s="227" t="s">
        <v>22</v>
      </c>
      <c r="F1321" s="228" t="s">
        <v>2501</v>
      </c>
      <c r="G1321" s="216"/>
      <c r="H1321" s="229">
        <v>30.25</v>
      </c>
      <c r="I1321" s="221"/>
      <c r="J1321" s="216"/>
      <c r="K1321" s="216"/>
      <c r="L1321" s="222"/>
      <c r="M1321" s="223"/>
      <c r="N1321" s="224"/>
      <c r="O1321" s="224"/>
      <c r="P1321" s="224"/>
      <c r="Q1321" s="224"/>
      <c r="R1321" s="224"/>
      <c r="S1321" s="224"/>
      <c r="T1321" s="225"/>
      <c r="AT1321" s="226" t="s">
        <v>177</v>
      </c>
      <c r="AU1321" s="226" t="s">
        <v>87</v>
      </c>
      <c r="AV1321" s="12" t="s">
        <v>87</v>
      </c>
      <c r="AW1321" s="12" t="s">
        <v>41</v>
      </c>
      <c r="AX1321" s="12" t="s">
        <v>78</v>
      </c>
      <c r="AY1321" s="226" t="s">
        <v>168</v>
      </c>
    </row>
    <row r="1322" spans="2:65" s="11" customFormat="1" ht="13.5">
      <c r="B1322" s="203"/>
      <c r="C1322" s="204"/>
      <c r="D1322" s="205" t="s">
        <v>177</v>
      </c>
      <c r="E1322" s="206" t="s">
        <v>22</v>
      </c>
      <c r="F1322" s="207" t="s">
        <v>310</v>
      </c>
      <c r="G1322" s="204"/>
      <c r="H1322" s="208" t="s">
        <v>22</v>
      </c>
      <c r="I1322" s="209"/>
      <c r="J1322" s="204"/>
      <c r="K1322" s="204"/>
      <c r="L1322" s="210"/>
      <c r="M1322" s="211"/>
      <c r="N1322" s="212"/>
      <c r="O1322" s="212"/>
      <c r="P1322" s="212"/>
      <c r="Q1322" s="212"/>
      <c r="R1322" s="212"/>
      <c r="S1322" s="212"/>
      <c r="T1322" s="213"/>
      <c r="AT1322" s="214" t="s">
        <v>177</v>
      </c>
      <c r="AU1322" s="214" t="s">
        <v>87</v>
      </c>
      <c r="AV1322" s="11" t="s">
        <v>24</v>
      </c>
      <c r="AW1322" s="11" t="s">
        <v>41</v>
      </c>
      <c r="AX1322" s="11" t="s">
        <v>78</v>
      </c>
      <c r="AY1322" s="214" t="s">
        <v>168</v>
      </c>
    </row>
    <row r="1323" spans="2:65" s="12" customFormat="1" ht="13.5">
      <c r="B1323" s="215"/>
      <c r="C1323" s="216"/>
      <c r="D1323" s="217" t="s">
        <v>177</v>
      </c>
      <c r="E1323" s="218" t="s">
        <v>22</v>
      </c>
      <c r="F1323" s="219" t="s">
        <v>2395</v>
      </c>
      <c r="G1323" s="216"/>
      <c r="H1323" s="220">
        <v>34.630000000000003</v>
      </c>
      <c r="I1323" s="221"/>
      <c r="J1323" s="216"/>
      <c r="K1323" s="216"/>
      <c r="L1323" s="222"/>
      <c r="M1323" s="223"/>
      <c r="N1323" s="224"/>
      <c r="O1323" s="224"/>
      <c r="P1323" s="224"/>
      <c r="Q1323" s="224"/>
      <c r="R1323" s="224"/>
      <c r="S1323" s="224"/>
      <c r="T1323" s="225"/>
      <c r="AT1323" s="226" t="s">
        <v>177</v>
      </c>
      <c r="AU1323" s="226" t="s">
        <v>87</v>
      </c>
      <c r="AV1323" s="12" t="s">
        <v>87</v>
      </c>
      <c r="AW1323" s="12" t="s">
        <v>41</v>
      </c>
      <c r="AX1323" s="12" t="s">
        <v>78</v>
      </c>
      <c r="AY1323" s="226" t="s">
        <v>168</v>
      </c>
    </row>
    <row r="1324" spans="2:65" s="1" customFormat="1" ht="22.5" customHeight="1">
      <c r="B1324" s="39"/>
      <c r="C1324" s="230" t="s">
        <v>2502</v>
      </c>
      <c r="D1324" s="230" t="s">
        <v>234</v>
      </c>
      <c r="E1324" s="231" t="s">
        <v>2503</v>
      </c>
      <c r="F1324" s="232" t="s">
        <v>2504</v>
      </c>
      <c r="G1324" s="233" t="s">
        <v>173</v>
      </c>
      <c r="H1324" s="234">
        <v>132.38399999999999</v>
      </c>
      <c r="I1324" s="235"/>
      <c r="J1324" s="236">
        <f>ROUND(I1324*H1324,2)</f>
        <v>0</v>
      </c>
      <c r="K1324" s="232" t="s">
        <v>174</v>
      </c>
      <c r="L1324" s="237"/>
      <c r="M1324" s="238" t="s">
        <v>22</v>
      </c>
      <c r="N1324" s="239" t="s">
        <v>49</v>
      </c>
      <c r="O1324" s="40"/>
      <c r="P1324" s="200">
        <f>O1324*H1324</f>
        <v>0</v>
      </c>
      <c r="Q1324" s="200">
        <v>1.9199999999999998E-2</v>
      </c>
      <c r="R1324" s="200">
        <f>Q1324*H1324</f>
        <v>2.5417727999999995</v>
      </c>
      <c r="S1324" s="200">
        <v>0</v>
      </c>
      <c r="T1324" s="201">
        <f>S1324*H1324</f>
        <v>0</v>
      </c>
      <c r="AR1324" s="22" t="s">
        <v>338</v>
      </c>
      <c r="AT1324" s="22" t="s">
        <v>234</v>
      </c>
      <c r="AU1324" s="22" t="s">
        <v>87</v>
      </c>
      <c r="AY1324" s="22" t="s">
        <v>168</v>
      </c>
      <c r="BE1324" s="202">
        <f>IF(N1324="základní",J1324,0)</f>
        <v>0</v>
      </c>
      <c r="BF1324" s="202">
        <f>IF(N1324="snížená",J1324,0)</f>
        <v>0</v>
      </c>
      <c r="BG1324" s="202">
        <f>IF(N1324="zákl. přenesená",J1324,0)</f>
        <v>0</v>
      </c>
      <c r="BH1324" s="202">
        <f>IF(N1324="sníž. přenesená",J1324,0)</f>
        <v>0</v>
      </c>
      <c r="BI1324" s="202">
        <f>IF(N1324="nulová",J1324,0)</f>
        <v>0</v>
      </c>
      <c r="BJ1324" s="22" t="s">
        <v>24</v>
      </c>
      <c r="BK1324" s="202">
        <f>ROUND(I1324*H1324,2)</f>
        <v>0</v>
      </c>
      <c r="BL1324" s="22" t="s">
        <v>249</v>
      </c>
      <c r="BM1324" s="22" t="s">
        <v>2505</v>
      </c>
    </row>
    <row r="1325" spans="2:65" s="12" customFormat="1" ht="13.5">
      <c r="B1325" s="215"/>
      <c r="C1325" s="216"/>
      <c r="D1325" s="205" t="s">
        <v>177</v>
      </c>
      <c r="E1325" s="227" t="s">
        <v>22</v>
      </c>
      <c r="F1325" s="228" t="s">
        <v>2506</v>
      </c>
      <c r="G1325" s="216"/>
      <c r="H1325" s="229">
        <v>11.16</v>
      </c>
      <c r="I1325" s="221"/>
      <c r="J1325" s="216"/>
      <c r="K1325" s="216"/>
      <c r="L1325" s="222"/>
      <c r="M1325" s="223"/>
      <c r="N1325" s="224"/>
      <c r="O1325" s="224"/>
      <c r="P1325" s="224"/>
      <c r="Q1325" s="224"/>
      <c r="R1325" s="224"/>
      <c r="S1325" s="224"/>
      <c r="T1325" s="225"/>
      <c r="AT1325" s="226" t="s">
        <v>177</v>
      </c>
      <c r="AU1325" s="226" t="s">
        <v>87</v>
      </c>
      <c r="AV1325" s="12" t="s">
        <v>87</v>
      </c>
      <c r="AW1325" s="12" t="s">
        <v>41</v>
      </c>
      <c r="AX1325" s="12" t="s">
        <v>78</v>
      </c>
      <c r="AY1325" s="226" t="s">
        <v>168</v>
      </c>
    </row>
    <row r="1326" spans="2:65" s="12" customFormat="1" ht="13.5">
      <c r="B1326" s="215"/>
      <c r="C1326" s="216"/>
      <c r="D1326" s="205" t="s">
        <v>177</v>
      </c>
      <c r="E1326" s="227" t="s">
        <v>22</v>
      </c>
      <c r="F1326" s="228" t="s">
        <v>2507</v>
      </c>
      <c r="G1326" s="216"/>
      <c r="H1326" s="229">
        <v>1.98</v>
      </c>
      <c r="I1326" s="221"/>
      <c r="J1326" s="216"/>
      <c r="K1326" s="216"/>
      <c r="L1326" s="222"/>
      <c r="M1326" s="223"/>
      <c r="N1326" s="224"/>
      <c r="O1326" s="224"/>
      <c r="P1326" s="224"/>
      <c r="Q1326" s="224"/>
      <c r="R1326" s="224"/>
      <c r="S1326" s="224"/>
      <c r="T1326" s="225"/>
      <c r="AT1326" s="226" t="s">
        <v>177</v>
      </c>
      <c r="AU1326" s="226" t="s">
        <v>87</v>
      </c>
      <c r="AV1326" s="12" t="s">
        <v>87</v>
      </c>
      <c r="AW1326" s="12" t="s">
        <v>41</v>
      </c>
      <c r="AX1326" s="12" t="s">
        <v>78</v>
      </c>
      <c r="AY1326" s="226" t="s">
        <v>168</v>
      </c>
    </row>
    <row r="1327" spans="2:65" s="12" customFormat="1" ht="13.5">
      <c r="B1327" s="215"/>
      <c r="C1327" s="216"/>
      <c r="D1327" s="205" t="s">
        <v>177</v>
      </c>
      <c r="E1327" s="227" t="s">
        <v>22</v>
      </c>
      <c r="F1327" s="228" t="s">
        <v>2508</v>
      </c>
      <c r="G1327" s="216"/>
      <c r="H1327" s="229">
        <v>4.32</v>
      </c>
      <c r="I1327" s="221"/>
      <c r="J1327" s="216"/>
      <c r="K1327" s="216"/>
      <c r="L1327" s="222"/>
      <c r="M1327" s="223"/>
      <c r="N1327" s="224"/>
      <c r="O1327" s="224"/>
      <c r="P1327" s="224"/>
      <c r="Q1327" s="224"/>
      <c r="R1327" s="224"/>
      <c r="S1327" s="224"/>
      <c r="T1327" s="225"/>
      <c r="AT1327" s="226" t="s">
        <v>177</v>
      </c>
      <c r="AU1327" s="226" t="s">
        <v>87</v>
      </c>
      <c r="AV1327" s="12" t="s">
        <v>87</v>
      </c>
      <c r="AW1327" s="12" t="s">
        <v>41</v>
      </c>
      <c r="AX1327" s="12" t="s">
        <v>78</v>
      </c>
      <c r="AY1327" s="226" t="s">
        <v>168</v>
      </c>
    </row>
    <row r="1328" spans="2:65" s="12" customFormat="1" ht="13.5">
      <c r="B1328" s="215"/>
      <c r="C1328" s="216"/>
      <c r="D1328" s="205" t="s">
        <v>177</v>
      </c>
      <c r="E1328" s="227" t="s">
        <v>22</v>
      </c>
      <c r="F1328" s="228" t="s">
        <v>2509</v>
      </c>
      <c r="G1328" s="216"/>
      <c r="H1328" s="229">
        <v>108.62</v>
      </c>
      <c r="I1328" s="221"/>
      <c r="J1328" s="216"/>
      <c r="K1328" s="216"/>
      <c r="L1328" s="222"/>
      <c r="M1328" s="223"/>
      <c r="N1328" s="224"/>
      <c r="O1328" s="224"/>
      <c r="P1328" s="224"/>
      <c r="Q1328" s="224"/>
      <c r="R1328" s="224"/>
      <c r="S1328" s="224"/>
      <c r="T1328" s="225"/>
      <c r="AT1328" s="226" t="s">
        <v>177</v>
      </c>
      <c r="AU1328" s="226" t="s">
        <v>87</v>
      </c>
      <c r="AV1328" s="12" t="s">
        <v>87</v>
      </c>
      <c r="AW1328" s="12" t="s">
        <v>41</v>
      </c>
      <c r="AX1328" s="12" t="s">
        <v>78</v>
      </c>
      <c r="AY1328" s="226" t="s">
        <v>168</v>
      </c>
    </row>
    <row r="1329" spans="2:65" s="12" customFormat="1" ht="13.5">
      <c r="B1329" s="215"/>
      <c r="C1329" s="216"/>
      <c r="D1329" s="217" t="s">
        <v>177</v>
      </c>
      <c r="E1329" s="216"/>
      <c r="F1329" s="219" t="s">
        <v>2510</v>
      </c>
      <c r="G1329" s="216"/>
      <c r="H1329" s="220">
        <v>132.38399999999999</v>
      </c>
      <c r="I1329" s="221"/>
      <c r="J1329" s="216"/>
      <c r="K1329" s="216"/>
      <c r="L1329" s="222"/>
      <c r="M1329" s="223"/>
      <c r="N1329" s="224"/>
      <c r="O1329" s="224"/>
      <c r="P1329" s="224"/>
      <c r="Q1329" s="224"/>
      <c r="R1329" s="224"/>
      <c r="S1329" s="224"/>
      <c r="T1329" s="225"/>
      <c r="AT1329" s="226" t="s">
        <v>177</v>
      </c>
      <c r="AU1329" s="226" t="s">
        <v>87</v>
      </c>
      <c r="AV1329" s="12" t="s">
        <v>87</v>
      </c>
      <c r="AW1329" s="12" t="s">
        <v>6</v>
      </c>
      <c r="AX1329" s="12" t="s">
        <v>24</v>
      </c>
      <c r="AY1329" s="226" t="s">
        <v>168</v>
      </c>
    </row>
    <row r="1330" spans="2:65" s="1" customFormat="1" ht="22.5" customHeight="1">
      <c r="B1330" s="39"/>
      <c r="C1330" s="230" t="s">
        <v>2511</v>
      </c>
      <c r="D1330" s="230" t="s">
        <v>234</v>
      </c>
      <c r="E1330" s="231" t="s">
        <v>2512</v>
      </c>
      <c r="F1330" s="232" t="s">
        <v>2513</v>
      </c>
      <c r="G1330" s="233" t="s">
        <v>218</v>
      </c>
      <c r="H1330" s="234">
        <v>0.58199999999999996</v>
      </c>
      <c r="I1330" s="235"/>
      <c r="J1330" s="236">
        <f>ROUND(I1330*H1330,2)</f>
        <v>0</v>
      </c>
      <c r="K1330" s="232" t="s">
        <v>174</v>
      </c>
      <c r="L1330" s="237"/>
      <c r="M1330" s="238" t="s">
        <v>22</v>
      </c>
      <c r="N1330" s="239" t="s">
        <v>49</v>
      </c>
      <c r="O1330" s="40"/>
      <c r="P1330" s="200">
        <f>O1330*H1330</f>
        <v>0</v>
      </c>
      <c r="Q1330" s="200">
        <v>1</v>
      </c>
      <c r="R1330" s="200">
        <f>Q1330*H1330</f>
        <v>0.58199999999999996</v>
      </c>
      <c r="S1330" s="200">
        <v>0</v>
      </c>
      <c r="T1330" s="201">
        <f>S1330*H1330</f>
        <v>0</v>
      </c>
      <c r="AR1330" s="22" t="s">
        <v>338</v>
      </c>
      <c r="AT1330" s="22" t="s">
        <v>234</v>
      </c>
      <c r="AU1330" s="22" t="s">
        <v>87</v>
      </c>
      <c r="AY1330" s="22" t="s">
        <v>168</v>
      </c>
      <c r="BE1330" s="202">
        <f>IF(N1330="základní",J1330,0)</f>
        <v>0</v>
      </c>
      <c r="BF1330" s="202">
        <f>IF(N1330="snížená",J1330,0)</f>
        <v>0</v>
      </c>
      <c r="BG1330" s="202">
        <f>IF(N1330="zákl. přenesená",J1330,0)</f>
        <v>0</v>
      </c>
      <c r="BH1330" s="202">
        <f>IF(N1330="sníž. přenesená",J1330,0)</f>
        <v>0</v>
      </c>
      <c r="BI1330" s="202">
        <f>IF(N1330="nulová",J1330,0)</f>
        <v>0</v>
      </c>
      <c r="BJ1330" s="22" t="s">
        <v>24</v>
      </c>
      <c r="BK1330" s="202">
        <f>ROUND(I1330*H1330,2)</f>
        <v>0</v>
      </c>
      <c r="BL1330" s="22" t="s">
        <v>249</v>
      </c>
      <c r="BM1330" s="22" t="s">
        <v>2514</v>
      </c>
    </row>
    <row r="1331" spans="2:65" s="1" customFormat="1" ht="27">
      <c r="B1331" s="39"/>
      <c r="C1331" s="61"/>
      <c r="D1331" s="205" t="s">
        <v>369</v>
      </c>
      <c r="E1331" s="61"/>
      <c r="F1331" s="240" t="s">
        <v>2515</v>
      </c>
      <c r="G1331" s="61"/>
      <c r="H1331" s="61"/>
      <c r="I1331" s="161"/>
      <c r="J1331" s="61"/>
      <c r="K1331" s="61"/>
      <c r="L1331" s="59"/>
      <c r="M1331" s="241"/>
      <c r="N1331" s="40"/>
      <c r="O1331" s="40"/>
      <c r="P1331" s="40"/>
      <c r="Q1331" s="40"/>
      <c r="R1331" s="40"/>
      <c r="S1331" s="40"/>
      <c r="T1331" s="76"/>
      <c r="AT1331" s="22" t="s">
        <v>369</v>
      </c>
      <c r="AU1331" s="22" t="s">
        <v>87</v>
      </c>
    </row>
    <row r="1332" spans="2:65" s="12" customFormat="1" ht="13.5">
      <c r="B1332" s="215"/>
      <c r="C1332" s="216"/>
      <c r="D1332" s="217" t="s">
        <v>177</v>
      </c>
      <c r="E1332" s="218" t="s">
        <v>22</v>
      </c>
      <c r="F1332" s="219" t="s">
        <v>2516</v>
      </c>
      <c r="G1332" s="216"/>
      <c r="H1332" s="220">
        <v>0.58199999999999996</v>
      </c>
      <c r="I1332" s="221"/>
      <c r="J1332" s="216"/>
      <c r="K1332" s="216"/>
      <c r="L1332" s="222"/>
      <c r="M1332" s="223"/>
      <c r="N1332" s="224"/>
      <c r="O1332" s="224"/>
      <c r="P1332" s="224"/>
      <c r="Q1332" s="224"/>
      <c r="R1332" s="224"/>
      <c r="S1332" s="224"/>
      <c r="T1332" s="225"/>
      <c r="AT1332" s="226" t="s">
        <v>177</v>
      </c>
      <c r="AU1332" s="226" t="s">
        <v>87</v>
      </c>
      <c r="AV1332" s="12" t="s">
        <v>87</v>
      </c>
      <c r="AW1332" s="12" t="s">
        <v>41</v>
      </c>
      <c r="AX1332" s="12" t="s">
        <v>78</v>
      </c>
      <c r="AY1332" s="226" t="s">
        <v>168</v>
      </c>
    </row>
    <row r="1333" spans="2:65" s="1" customFormat="1" ht="31.5" customHeight="1">
      <c r="B1333" s="39"/>
      <c r="C1333" s="191" t="s">
        <v>2517</v>
      </c>
      <c r="D1333" s="191" t="s">
        <v>170</v>
      </c>
      <c r="E1333" s="192" t="s">
        <v>2518</v>
      </c>
      <c r="F1333" s="193" t="s">
        <v>2519</v>
      </c>
      <c r="G1333" s="194" t="s">
        <v>433</v>
      </c>
      <c r="H1333" s="195">
        <v>41.3</v>
      </c>
      <c r="I1333" s="196"/>
      <c r="J1333" s="197">
        <f>ROUND(I1333*H1333,2)</f>
        <v>0</v>
      </c>
      <c r="K1333" s="193" t="s">
        <v>174</v>
      </c>
      <c r="L1333" s="59"/>
      <c r="M1333" s="198" t="s">
        <v>22</v>
      </c>
      <c r="N1333" s="199" t="s">
        <v>49</v>
      </c>
      <c r="O1333" s="40"/>
      <c r="P1333" s="200">
        <f>O1333*H1333</f>
        <v>0</v>
      </c>
      <c r="Q1333" s="200">
        <v>2.7999999999999998E-4</v>
      </c>
      <c r="R1333" s="200">
        <f>Q1333*H1333</f>
        <v>1.1563999999999998E-2</v>
      </c>
      <c r="S1333" s="200">
        <v>0</v>
      </c>
      <c r="T1333" s="201">
        <f>S1333*H1333</f>
        <v>0</v>
      </c>
      <c r="AR1333" s="22" t="s">
        <v>249</v>
      </c>
      <c r="AT1333" s="22" t="s">
        <v>170</v>
      </c>
      <c r="AU1333" s="22" t="s">
        <v>87</v>
      </c>
      <c r="AY1333" s="22" t="s">
        <v>168</v>
      </c>
      <c r="BE1333" s="202">
        <f>IF(N1333="základní",J1333,0)</f>
        <v>0</v>
      </c>
      <c r="BF1333" s="202">
        <f>IF(N1333="snížená",J1333,0)</f>
        <v>0</v>
      </c>
      <c r="BG1333" s="202">
        <f>IF(N1333="zákl. přenesená",J1333,0)</f>
        <v>0</v>
      </c>
      <c r="BH1333" s="202">
        <f>IF(N1333="sníž. přenesená",J1333,0)</f>
        <v>0</v>
      </c>
      <c r="BI1333" s="202">
        <f>IF(N1333="nulová",J1333,0)</f>
        <v>0</v>
      </c>
      <c r="BJ1333" s="22" t="s">
        <v>24</v>
      </c>
      <c r="BK1333" s="202">
        <f>ROUND(I1333*H1333,2)</f>
        <v>0</v>
      </c>
      <c r="BL1333" s="22" t="s">
        <v>249</v>
      </c>
      <c r="BM1333" s="22" t="s">
        <v>2520</v>
      </c>
    </row>
    <row r="1334" spans="2:65" s="12" customFormat="1" ht="13.5">
      <c r="B1334" s="215"/>
      <c r="C1334" s="216"/>
      <c r="D1334" s="205" t="s">
        <v>177</v>
      </c>
      <c r="E1334" s="227" t="s">
        <v>22</v>
      </c>
      <c r="F1334" s="228" t="s">
        <v>2521</v>
      </c>
      <c r="G1334" s="216"/>
      <c r="H1334" s="229">
        <v>27.9</v>
      </c>
      <c r="I1334" s="221"/>
      <c r="J1334" s="216"/>
      <c r="K1334" s="216"/>
      <c r="L1334" s="222"/>
      <c r="M1334" s="223"/>
      <c r="N1334" s="224"/>
      <c r="O1334" s="224"/>
      <c r="P1334" s="224"/>
      <c r="Q1334" s="224"/>
      <c r="R1334" s="224"/>
      <c r="S1334" s="224"/>
      <c r="T1334" s="225"/>
      <c r="AT1334" s="226" t="s">
        <v>177</v>
      </c>
      <c r="AU1334" s="226" t="s">
        <v>87</v>
      </c>
      <c r="AV1334" s="12" t="s">
        <v>87</v>
      </c>
      <c r="AW1334" s="12" t="s">
        <v>41</v>
      </c>
      <c r="AX1334" s="12" t="s">
        <v>78</v>
      </c>
      <c r="AY1334" s="226" t="s">
        <v>168</v>
      </c>
    </row>
    <row r="1335" spans="2:65" s="12" customFormat="1" ht="13.5">
      <c r="B1335" s="215"/>
      <c r="C1335" s="216"/>
      <c r="D1335" s="217" t="s">
        <v>177</v>
      </c>
      <c r="E1335" s="218" t="s">
        <v>22</v>
      </c>
      <c r="F1335" s="219" t="s">
        <v>2522</v>
      </c>
      <c r="G1335" s="216"/>
      <c r="H1335" s="220">
        <v>13.4</v>
      </c>
      <c r="I1335" s="221"/>
      <c r="J1335" s="216"/>
      <c r="K1335" s="216"/>
      <c r="L1335" s="222"/>
      <c r="M1335" s="223"/>
      <c r="N1335" s="224"/>
      <c r="O1335" s="224"/>
      <c r="P1335" s="224"/>
      <c r="Q1335" s="224"/>
      <c r="R1335" s="224"/>
      <c r="S1335" s="224"/>
      <c r="T1335" s="225"/>
      <c r="AT1335" s="226" t="s">
        <v>177</v>
      </c>
      <c r="AU1335" s="226" t="s">
        <v>87</v>
      </c>
      <c r="AV1335" s="12" t="s">
        <v>87</v>
      </c>
      <c r="AW1335" s="12" t="s">
        <v>41</v>
      </c>
      <c r="AX1335" s="12" t="s">
        <v>78</v>
      </c>
      <c r="AY1335" s="226" t="s">
        <v>168</v>
      </c>
    </row>
    <row r="1336" spans="2:65" s="1" customFormat="1" ht="22.5" customHeight="1">
      <c r="B1336" s="39"/>
      <c r="C1336" s="191" t="s">
        <v>2523</v>
      </c>
      <c r="D1336" s="191" t="s">
        <v>170</v>
      </c>
      <c r="E1336" s="192" t="s">
        <v>2524</v>
      </c>
      <c r="F1336" s="193" t="s">
        <v>2525</v>
      </c>
      <c r="G1336" s="194" t="s">
        <v>433</v>
      </c>
      <c r="H1336" s="195">
        <v>59.87</v>
      </c>
      <c r="I1336" s="196"/>
      <c r="J1336" s="197">
        <f>ROUND(I1336*H1336,2)</f>
        <v>0</v>
      </c>
      <c r="K1336" s="193" t="s">
        <v>174</v>
      </c>
      <c r="L1336" s="59"/>
      <c r="M1336" s="198" t="s">
        <v>22</v>
      </c>
      <c r="N1336" s="199" t="s">
        <v>49</v>
      </c>
      <c r="O1336" s="40"/>
      <c r="P1336" s="200">
        <f>O1336*H1336</f>
        <v>0</v>
      </c>
      <c r="Q1336" s="200">
        <v>2.7999999999999998E-4</v>
      </c>
      <c r="R1336" s="200">
        <f>Q1336*H1336</f>
        <v>1.6763599999999997E-2</v>
      </c>
      <c r="S1336" s="200">
        <v>0</v>
      </c>
      <c r="T1336" s="201">
        <f>S1336*H1336</f>
        <v>0</v>
      </c>
      <c r="AR1336" s="22" t="s">
        <v>249</v>
      </c>
      <c r="AT1336" s="22" t="s">
        <v>170</v>
      </c>
      <c r="AU1336" s="22" t="s">
        <v>87</v>
      </c>
      <c r="AY1336" s="22" t="s">
        <v>168</v>
      </c>
      <c r="BE1336" s="202">
        <f>IF(N1336="základní",J1336,0)</f>
        <v>0</v>
      </c>
      <c r="BF1336" s="202">
        <f>IF(N1336="snížená",J1336,0)</f>
        <v>0</v>
      </c>
      <c r="BG1336" s="202">
        <f>IF(N1336="zákl. přenesená",J1336,0)</f>
        <v>0</v>
      </c>
      <c r="BH1336" s="202">
        <f>IF(N1336="sníž. přenesená",J1336,0)</f>
        <v>0</v>
      </c>
      <c r="BI1336" s="202">
        <f>IF(N1336="nulová",J1336,0)</f>
        <v>0</v>
      </c>
      <c r="BJ1336" s="22" t="s">
        <v>24</v>
      </c>
      <c r="BK1336" s="202">
        <f>ROUND(I1336*H1336,2)</f>
        <v>0</v>
      </c>
      <c r="BL1336" s="22" t="s">
        <v>249</v>
      </c>
      <c r="BM1336" s="22" t="s">
        <v>2526</v>
      </c>
    </row>
    <row r="1337" spans="2:65" s="11" customFormat="1" ht="13.5">
      <c r="B1337" s="203"/>
      <c r="C1337" s="204"/>
      <c r="D1337" s="205" t="s">
        <v>177</v>
      </c>
      <c r="E1337" s="206" t="s">
        <v>22</v>
      </c>
      <c r="F1337" s="207" t="s">
        <v>772</v>
      </c>
      <c r="G1337" s="204"/>
      <c r="H1337" s="208" t="s">
        <v>22</v>
      </c>
      <c r="I1337" s="209"/>
      <c r="J1337" s="204"/>
      <c r="K1337" s="204"/>
      <c r="L1337" s="210"/>
      <c r="M1337" s="211"/>
      <c r="N1337" s="212"/>
      <c r="O1337" s="212"/>
      <c r="P1337" s="212"/>
      <c r="Q1337" s="212"/>
      <c r="R1337" s="212"/>
      <c r="S1337" s="212"/>
      <c r="T1337" s="213"/>
      <c r="AT1337" s="214" t="s">
        <v>177</v>
      </c>
      <c r="AU1337" s="214" t="s">
        <v>87</v>
      </c>
      <c r="AV1337" s="11" t="s">
        <v>24</v>
      </c>
      <c r="AW1337" s="11" t="s">
        <v>41</v>
      </c>
      <c r="AX1337" s="11" t="s">
        <v>78</v>
      </c>
      <c r="AY1337" s="214" t="s">
        <v>168</v>
      </c>
    </row>
    <row r="1338" spans="2:65" s="12" customFormat="1" ht="13.5">
      <c r="B1338" s="215"/>
      <c r="C1338" s="216"/>
      <c r="D1338" s="205" t="s">
        <v>177</v>
      </c>
      <c r="E1338" s="227" t="s">
        <v>22</v>
      </c>
      <c r="F1338" s="228" t="s">
        <v>2527</v>
      </c>
      <c r="G1338" s="216"/>
      <c r="H1338" s="229">
        <v>10.89</v>
      </c>
      <c r="I1338" s="221"/>
      <c r="J1338" s="216"/>
      <c r="K1338" s="216"/>
      <c r="L1338" s="222"/>
      <c r="M1338" s="223"/>
      <c r="N1338" s="224"/>
      <c r="O1338" s="224"/>
      <c r="P1338" s="224"/>
      <c r="Q1338" s="224"/>
      <c r="R1338" s="224"/>
      <c r="S1338" s="224"/>
      <c r="T1338" s="225"/>
      <c r="AT1338" s="226" t="s">
        <v>177</v>
      </c>
      <c r="AU1338" s="226" t="s">
        <v>87</v>
      </c>
      <c r="AV1338" s="12" t="s">
        <v>87</v>
      </c>
      <c r="AW1338" s="12" t="s">
        <v>41</v>
      </c>
      <c r="AX1338" s="12" t="s">
        <v>78</v>
      </c>
      <c r="AY1338" s="226" t="s">
        <v>168</v>
      </c>
    </row>
    <row r="1339" spans="2:65" s="12" customFormat="1" ht="13.5">
      <c r="B1339" s="215"/>
      <c r="C1339" s="216"/>
      <c r="D1339" s="205" t="s">
        <v>177</v>
      </c>
      <c r="E1339" s="227" t="s">
        <v>22</v>
      </c>
      <c r="F1339" s="228" t="s">
        <v>2528</v>
      </c>
      <c r="G1339" s="216"/>
      <c r="H1339" s="229">
        <v>7.42</v>
      </c>
      <c r="I1339" s="221"/>
      <c r="J1339" s="216"/>
      <c r="K1339" s="216"/>
      <c r="L1339" s="222"/>
      <c r="M1339" s="223"/>
      <c r="N1339" s="224"/>
      <c r="O1339" s="224"/>
      <c r="P1339" s="224"/>
      <c r="Q1339" s="224"/>
      <c r="R1339" s="224"/>
      <c r="S1339" s="224"/>
      <c r="T1339" s="225"/>
      <c r="AT1339" s="226" t="s">
        <v>177</v>
      </c>
      <c r="AU1339" s="226" t="s">
        <v>87</v>
      </c>
      <c r="AV1339" s="12" t="s">
        <v>87</v>
      </c>
      <c r="AW1339" s="12" t="s">
        <v>41</v>
      </c>
      <c r="AX1339" s="12" t="s">
        <v>78</v>
      </c>
      <c r="AY1339" s="226" t="s">
        <v>168</v>
      </c>
    </row>
    <row r="1340" spans="2:65" s="11" customFormat="1" ht="13.5">
      <c r="B1340" s="203"/>
      <c r="C1340" s="204"/>
      <c r="D1340" s="205" t="s">
        <v>177</v>
      </c>
      <c r="E1340" s="206" t="s">
        <v>22</v>
      </c>
      <c r="F1340" s="207" t="s">
        <v>791</v>
      </c>
      <c r="G1340" s="204"/>
      <c r="H1340" s="208" t="s">
        <v>22</v>
      </c>
      <c r="I1340" s="209"/>
      <c r="J1340" s="204"/>
      <c r="K1340" s="204"/>
      <c r="L1340" s="210"/>
      <c r="M1340" s="211"/>
      <c r="N1340" s="212"/>
      <c r="O1340" s="212"/>
      <c r="P1340" s="212"/>
      <c r="Q1340" s="212"/>
      <c r="R1340" s="212"/>
      <c r="S1340" s="212"/>
      <c r="T1340" s="213"/>
      <c r="AT1340" s="214" t="s">
        <v>177</v>
      </c>
      <c r="AU1340" s="214" t="s">
        <v>87</v>
      </c>
      <c r="AV1340" s="11" t="s">
        <v>24</v>
      </c>
      <c r="AW1340" s="11" t="s">
        <v>41</v>
      </c>
      <c r="AX1340" s="11" t="s">
        <v>78</v>
      </c>
      <c r="AY1340" s="214" t="s">
        <v>168</v>
      </c>
    </row>
    <row r="1341" spans="2:65" s="12" customFormat="1" ht="13.5">
      <c r="B1341" s="215"/>
      <c r="C1341" s="216"/>
      <c r="D1341" s="205" t="s">
        <v>177</v>
      </c>
      <c r="E1341" s="227" t="s">
        <v>22</v>
      </c>
      <c r="F1341" s="228" t="s">
        <v>2529</v>
      </c>
      <c r="G1341" s="216"/>
      <c r="H1341" s="229">
        <v>12.06</v>
      </c>
      <c r="I1341" s="221"/>
      <c r="J1341" s="216"/>
      <c r="K1341" s="216"/>
      <c r="L1341" s="222"/>
      <c r="M1341" s="223"/>
      <c r="N1341" s="224"/>
      <c r="O1341" s="224"/>
      <c r="P1341" s="224"/>
      <c r="Q1341" s="224"/>
      <c r="R1341" s="224"/>
      <c r="S1341" s="224"/>
      <c r="T1341" s="225"/>
      <c r="AT1341" s="226" t="s">
        <v>177</v>
      </c>
      <c r="AU1341" s="226" t="s">
        <v>87</v>
      </c>
      <c r="AV1341" s="12" t="s">
        <v>87</v>
      </c>
      <c r="AW1341" s="12" t="s">
        <v>41</v>
      </c>
      <c r="AX1341" s="12" t="s">
        <v>78</v>
      </c>
      <c r="AY1341" s="226" t="s">
        <v>168</v>
      </c>
    </row>
    <row r="1342" spans="2:65" s="12" customFormat="1" ht="13.5">
      <c r="B1342" s="215"/>
      <c r="C1342" s="216"/>
      <c r="D1342" s="205" t="s">
        <v>177</v>
      </c>
      <c r="E1342" s="227" t="s">
        <v>22</v>
      </c>
      <c r="F1342" s="228" t="s">
        <v>2528</v>
      </c>
      <c r="G1342" s="216"/>
      <c r="H1342" s="229">
        <v>7.42</v>
      </c>
      <c r="I1342" s="221"/>
      <c r="J1342" s="216"/>
      <c r="K1342" s="216"/>
      <c r="L1342" s="222"/>
      <c r="M1342" s="223"/>
      <c r="N1342" s="224"/>
      <c r="O1342" s="224"/>
      <c r="P1342" s="224"/>
      <c r="Q1342" s="224"/>
      <c r="R1342" s="224"/>
      <c r="S1342" s="224"/>
      <c r="T1342" s="225"/>
      <c r="AT1342" s="226" t="s">
        <v>177</v>
      </c>
      <c r="AU1342" s="226" t="s">
        <v>87</v>
      </c>
      <c r="AV1342" s="12" t="s">
        <v>87</v>
      </c>
      <c r="AW1342" s="12" t="s">
        <v>41</v>
      </c>
      <c r="AX1342" s="12" t="s">
        <v>78</v>
      </c>
      <c r="AY1342" s="226" t="s">
        <v>168</v>
      </c>
    </row>
    <row r="1343" spans="2:65" s="11" customFormat="1" ht="13.5">
      <c r="B1343" s="203"/>
      <c r="C1343" s="204"/>
      <c r="D1343" s="205" t="s">
        <v>177</v>
      </c>
      <c r="E1343" s="206" t="s">
        <v>22</v>
      </c>
      <c r="F1343" s="207" t="s">
        <v>810</v>
      </c>
      <c r="G1343" s="204"/>
      <c r="H1343" s="208" t="s">
        <v>22</v>
      </c>
      <c r="I1343" s="209"/>
      <c r="J1343" s="204"/>
      <c r="K1343" s="204"/>
      <c r="L1343" s="210"/>
      <c r="M1343" s="211"/>
      <c r="N1343" s="212"/>
      <c r="O1343" s="212"/>
      <c r="P1343" s="212"/>
      <c r="Q1343" s="212"/>
      <c r="R1343" s="212"/>
      <c r="S1343" s="212"/>
      <c r="T1343" s="213"/>
      <c r="AT1343" s="214" t="s">
        <v>177</v>
      </c>
      <c r="AU1343" s="214" t="s">
        <v>87</v>
      </c>
      <c r="AV1343" s="11" t="s">
        <v>24</v>
      </c>
      <c r="AW1343" s="11" t="s">
        <v>41</v>
      </c>
      <c r="AX1343" s="11" t="s">
        <v>78</v>
      </c>
      <c r="AY1343" s="214" t="s">
        <v>168</v>
      </c>
    </row>
    <row r="1344" spans="2:65" s="12" customFormat="1" ht="13.5">
      <c r="B1344" s="215"/>
      <c r="C1344" s="216"/>
      <c r="D1344" s="205" t="s">
        <v>177</v>
      </c>
      <c r="E1344" s="227" t="s">
        <v>22</v>
      </c>
      <c r="F1344" s="228" t="s">
        <v>2530</v>
      </c>
      <c r="G1344" s="216"/>
      <c r="H1344" s="229">
        <v>12.28</v>
      </c>
      <c r="I1344" s="221"/>
      <c r="J1344" s="216"/>
      <c r="K1344" s="216"/>
      <c r="L1344" s="222"/>
      <c r="M1344" s="223"/>
      <c r="N1344" s="224"/>
      <c r="O1344" s="224"/>
      <c r="P1344" s="224"/>
      <c r="Q1344" s="224"/>
      <c r="R1344" s="224"/>
      <c r="S1344" s="224"/>
      <c r="T1344" s="225"/>
      <c r="AT1344" s="226" t="s">
        <v>177</v>
      </c>
      <c r="AU1344" s="226" t="s">
        <v>87</v>
      </c>
      <c r="AV1344" s="12" t="s">
        <v>87</v>
      </c>
      <c r="AW1344" s="12" t="s">
        <v>41</v>
      </c>
      <c r="AX1344" s="12" t="s">
        <v>78</v>
      </c>
      <c r="AY1344" s="226" t="s">
        <v>168</v>
      </c>
    </row>
    <row r="1345" spans="2:65" s="12" customFormat="1" ht="13.5">
      <c r="B1345" s="215"/>
      <c r="C1345" s="216"/>
      <c r="D1345" s="217" t="s">
        <v>177</v>
      </c>
      <c r="E1345" s="218" t="s">
        <v>22</v>
      </c>
      <c r="F1345" s="219" t="s">
        <v>2531</v>
      </c>
      <c r="G1345" s="216"/>
      <c r="H1345" s="220">
        <v>9.8000000000000007</v>
      </c>
      <c r="I1345" s="221"/>
      <c r="J1345" s="216"/>
      <c r="K1345" s="216"/>
      <c r="L1345" s="222"/>
      <c r="M1345" s="223"/>
      <c r="N1345" s="224"/>
      <c r="O1345" s="224"/>
      <c r="P1345" s="224"/>
      <c r="Q1345" s="224"/>
      <c r="R1345" s="224"/>
      <c r="S1345" s="224"/>
      <c r="T1345" s="225"/>
      <c r="AT1345" s="226" t="s">
        <v>177</v>
      </c>
      <c r="AU1345" s="226" t="s">
        <v>87</v>
      </c>
      <c r="AV1345" s="12" t="s">
        <v>87</v>
      </c>
      <c r="AW1345" s="12" t="s">
        <v>41</v>
      </c>
      <c r="AX1345" s="12" t="s">
        <v>78</v>
      </c>
      <c r="AY1345" s="226" t="s">
        <v>168</v>
      </c>
    </row>
    <row r="1346" spans="2:65" s="1" customFormat="1" ht="22.5" customHeight="1">
      <c r="B1346" s="39"/>
      <c r="C1346" s="230" t="s">
        <v>2532</v>
      </c>
      <c r="D1346" s="230" t="s">
        <v>234</v>
      </c>
      <c r="E1346" s="231" t="s">
        <v>2503</v>
      </c>
      <c r="F1346" s="232" t="s">
        <v>2504</v>
      </c>
      <c r="G1346" s="233" t="s">
        <v>173</v>
      </c>
      <c r="H1346" s="234">
        <v>10.622999999999999</v>
      </c>
      <c r="I1346" s="235"/>
      <c r="J1346" s="236">
        <f>ROUND(I1346*H1346,2)</f>
        <v>0</v>
      </c>
      <c r="K1346" s="232" t="s">
        <v>174</v>
      </c>
      <c r="L1346" s="237"/>
      <c r="M1346" s="238" t="s">
        <v>22</v>
      </c>
      <c r="N1346" s="239" t="s">
        <v>49</v>
      </c>
      <c r="O1346" s="40"/>
      <c r="P1346" s="200">
        <f>O1346*H1346</f>
        <v>0</v>
      </c>
      <c r="Q1346" s="200">
        <v>1.9199999999999998E-2</v>
      </c>
      <c r="R1346" s="200">
        <f>Q1346*H1346</f>
        <v>0.20396159999999997</v>
      </c>
      <c r="S1346" s="200">
        <v>0</v>
      </c>
      <c r="T1346" s="201">
        <f>S1346*H1346</f>
        <v>0</v>
      </c>
      <c r="AR1346" s="22" t="s">
        <v>338</v>
      </c>
      <c r="AT1346" s="22" t="s">
        <v>234</v>
      </c>
      <c r="AU1346" s="22" t="s">
        <v>87</v>
      </c>
      <c r="AY1346" s="22" t="s">
        <v>168</v>
      </c>
      <c r="BE1346" s="202">
        <f>IF(N1346="základní",J1346,0)</f>
        <v>0</v>
      </c>
      <c r="BF1346" s="202">
        <f>IF(N1346="snížená",J1346,0)</f>
        <v>0</v>
      </c>
      <c r="BG1346" s="202">
        <f>IF(N1346="zákl. přenesená",J1346,0)</f>
        <v>0</v>
      </c>
      <c r="BH1346" s="202">
        <f>IF(N1346="sníž. přenesená",J1346,0)</f>
        <v>0</v>
      </c>
      <c r="BI1346" s="202">
        <f>IF(N1346="nulová",J1346,0)</f>
        <v>0</v>
      </c>
      <c r="BJ1346" s="22" t="s">
        <v>24</v>
      </c>
      <c r="BK1346" s="202">
        <f>ROUND(I1346*H1346,2)</f>
        <v>0</v>
      </c>
      <c r="BL1346" s="22" t="s">
        <v>249</v>
      </c>
      <c r="BM1346" s="22" t="s">
        <v>2533</v>
      </c>
    </row>
    <row r="1347" spans="2:65" s="12" customFormat="1" ht="13.5">
      <c r="B1347" s="215"/>
      <c r="C1347" s="216"/>
      <c r="D1347" s="205" t="s">
        <v>177</v>
      </c>
      <c r="E1347" s="227" t="s">
        <v>22</v>
      </c>
      <c r="F1347" s="228" t="s">
        <v>2534</v>
      </c>
      <c r="G1347" s="216"/>
      <c r="H1347" s="229">
        <v>10.117000000000001</v>
      </c>
      <c r="I1347" s="221"/>
      <c r="J1347" s="216"/>
      <c r="K1347" s="216"/>
      <c r="L1347" s="222"/>
      <c r="M1347" s="223"/>
      <c r="N1347" s="224"/>
      <c r="O1347" s="224"/>
      <c r="P1347" s="224"/>
      <c r="Q1347" s="224"/>
      <c r="R1347" s="224"/>
      <c r="S1347" s="224"/>
      <c r="T1347" s="225"/>
      <c r="AT1347" s="226" t="s">
        <v>177</v>
      </c>
      <c r="AU1347" s="226" t="s">
        <v>87</v>
      </c>
      <c r="AV1347" s="12" t="s">
        <v>87</v>
      </c>
      <c r="AW1347" s="12" t="s">
        <v>41</v>
      </c>
      <c r="AX1347" s="12" t="s">
        <v>78</v>
      </c>
      <c r="AY1347" s="226" t="s">
        <v>168</v>
      </c>
    </row>
    <row r="1348" spans="2:65" s="12" customFormat="1" ht="13.5">
      <c r="B1348" s="215"/>
      <c r="C1348" s="216"/>
      <c r="D1348" s="217" t="s">
        <v>177</v>
      </c>
      <c r="E1348" s="216"/>
      <c r="F1348" s="219" t="s">
        <v>2535</v>
      </c>
      <c r="G1348" s="216"/>
      <c r="H1348" s="220">
        <v>10.622999999999999</v>
      </c>
      <c r="I1348" s="221"/>
      <c r="J1348" s="216"/>
      <c r="K1348" s="216"/>
      <c r="L1348" s="222"/>
      <c r="M1348" s="223"/>
      <c r="N1348" s="224"/>
      <c r="O1348" s="224"/>
      <c r="P1348" s="224"/>
      <c r="Q1348" s="224"/>
      <c r="R1348" s="224"/>
      <c r="S1348" s="224"/>
      <c r="T1348" s="225"/>
      <c r="AT1348" s="226" t="s">
        <v>177</v>
      </c>
      <c r="AU1348" s="226" t="s">
        <v>87</v>
      </c>
      <c r="AV1348" s="12" t="s">
        <v>87</v>
      </c>
      <c r="AW1348" s="12" t="s">
        <v>6</v>
      </c>
      <c r="AX1348" s="12" t="s">
        <v>24</v>
      </c>
      <c r="AY1348" s="226" t="s">
        <v>168</v>
      </c>
    </row>
    <row r="1349" spans="2:65" s="1" customFormat="1" ht="22.5" customHeight="1">
      <c r="B1349" s="39"/>
      <c r="C1349" s="230" t="s">
        <v>2536</v>
      </c>
      <c r="D1349" s="230" t="s">
        <v>234</v>
      </c>
      <c r="E1349" s="231" t="s">
        <v>2512</v>
      </c>
      <c r="F1349" s="232" t="s">
        <v>2513</v>
      </c>
      <c r="G1349" s="233" t="s">
        <v>218</v>
      </c>
      <c r="H1349" s="234">
        <v>4.7E-2</v>
      </c>
      <c r="I1349" s="235"/>
      <c r="J1349" s="236">
        <f>ROUND(I1349*H1349,2)</f>
        <v>0</v>
      </c>
      <c r="K1349" s="232" t="s">
        <v>174</v>
      </c>
      <c r="L1349" s="237"/>
      <c r="M1349" s="238" t="s">
        <v>22</v>
      </c>
      <c r="N1349" s="239" t="s">
        <v>49</v>
      </c>
      <c r="O1349" s="40"/>
      <c r="P1349" s="200">
        <f>O1349*H1349</f>
        <v>0</v>
      </c>
      <c r="Q1349" s="200">
        <v>1</v>
      </c>
      <c r="R1349" s="200">
        <f>Q1349*H1349</f>
        <v>4.7E-2</v>
      </c>
      <c r="S1349" s="200">
        <v>0</v>
      </c>
      <c r="T1349" s="201">
        <f>S1349*H1349</f>
        <v>0</v>
      </c>
      <c r="AR1349" s="22" t="s">
        <v>338</v>
      </c>
      <c r="AT1349" s="22" t="s">
        <v>234</v>
      </c>
      <c r="AU1349" s="22" t="s">
        <v>87</v>
      </c>
      <c r="AY1349" s="22" t="s">
        <v>168</v>
      </c>
      <c r="BE1349" s="202">
        <f>IF(N1349="základní",J1349,0)</f>
        <v>0</v>
      </c>
      <c r="BF1349" s="202">
        <f>IF(N1349="snížená",J1349,0)</f>
        <v>0</v>
      </c>
      <c r="BG1349" s="202">
        <f>IF(N1349="zákl. přenesená",J1349,0)</f>
        <v>0</v>
      </c>
      <c r="BH1349" s="202">
        <f>IF(N1349="sníž. přenesená",J1349,0)</f>
        <v>0</v>
      </c>
      <c r="BI1349" s="202">
        <f>IF(N1349="nulová",J1349,0)</f>
        <v>0</v>
      </c>
      <c r="BJ1349" s="22" t="s">
        <v>24</v>
      </c>
      <c r="BK1349" s="202">
        <f>ROUND(I1349*H1349,2)</f>
        <v>0</v>
      </c>
      <c r="BL1349" s="22" t="s">
        <v>249</v>
      </c>
      <c r="BM1349" s="22" t="s">
        <v>2537</v>
      </c>
    </row>
    <row r="1350" spans="2:65" s="1" customFormat="1" ht="27">
      <c r="B1350" s="39"/>
      <c r="C1350" s="61"/>
      <c r="D1350" s="205" t="s">
        <v>369</v>
      </c>
      <c r="E1350" s="61"/>
      <c r="F1350" s="240" t="s">
        <v>2515</v>
      </c>
      <c r="G1350" s="61"/>
      <c r="H1350" s="61"/>
      <c r="I1350" s="161"/>
      <c r="J1350" s="61"/>
      <c r="K1350" s="61"/>
      <c r="L1350" s="59"/>
      <c r="M1350" s="241"/>
      <c r="N1350" s="40"/>
      <c r="O1350" s="40"/>
      <c r="P1350" s="40"/>
      <c r="Q1350" s="40"/>
      <c r="R1350" s="40"/>
      <c r="S1350" s="40"/>
      <c r="T1350" s="76"/>
      <c r="AT1350" s="22" t="s">
        <v>369</v>
      </c>
      <c r="AU1350" s="22" t="s">
        <v>87</v>
      </c>
    </row>
    <row r="1351" spans="2:65" s="12" customFormat="1" ht="13.5">
      <c r="B1351" s="215"/>
      <c r="C1351" s="216"/>
      <c r="D1351" s="217" t="s">
        <v>177</v>
      </c>
      <c r="E1351" s="218" t="s">
        <v>22</v>
      </c>
      <c r="F1351" s="219" t="s">
        <v>2538</v>
      </c>
      <c r="G1351" s="216"/>
      <c r="H1351" s="220">
        <v>4.7E-2</v>
      </c>
      <c r="I1351" s="221"/>
      <c r="J1351" s="216"/>
      <c r="K1351" s="216"/>
      <c r="L1351" s="222"/>
      <c r="M1351" s="223"/>
      <c r="N1351" s="224"/>
      <c r="O1351" s="224"/>
      <c r="P1351" s="224"/>
      <c r="Q1351" s="224"/>
      <c r="R1351" s="224"/>
      <c r="S1351" s="224"/>
      <c r="T1351" s="225"/>
      <c r="AT1351" s="226" t="s">
        <v>177</v>
      </c>
      <c r="AU1351" s="226" t="s">
        <v>87</v>
      </c>
      <c r="AV1351" s="12" t="s">
        <v>87</v>
      </c>
      <c r="AW1351" s="12" t="s">
        <v>41</v>
      </c>
      <c r="AX1351" s="12" t="s">
        <v>78</v>
      </c>
      <c r="AY1351" s="226" t="s">
        <v>168</v>
      </c>
    </row>
    <row r="1352" spans="2:65" s="1" customFormat="1" ht="22.5" customHeight="1">
      <c r="B1352" s="39"/>
      <c r="C1352" s="191" t="s">
        <v>2539</v>
      </c>
      <c r="D1352" s="191" t="s">
        <v>170</v>
      </c>
      <c r="E1352" s="192" t="s">
        <v>2540</v>
      </c>
      <c r="F1352" s="193" t="s">
        <v>2541</v>
      </c>
      <c r="G1352" s="194" t="s">
        <v>173</v>
      </c>
      <c r="H1352" s="195">
        <v>136.197</v>
      </c>
      <c r="I1352" s="196"/>
      <c r="J1352" s="197">
        <f>ROUND(I1352*H1352,2)</f>
        <v>0</v>
      </c>
      <c r="K1352" s="193" t="s">
        <v>22</v>
      </c>
      <c r="L1352" s="59"/>
      <c r="M1352" s="198" t="s">
        <v>22</v>
      </c>
      <c r="N1352" s="199" t="s">
        <v>49</v>
      </c>
      <c r="O1352" s="40"/>
      <c r="P1352" s="200">
        <f>O1352*H1352</f>
        <v>0</v>
      </c>
      <c r="Q1352" s="200">
        <v>2.9999999999999997E-4</v>
      </c>
      <c r="R1352" s="200">
        <f>Q1352*H1352</f>
        <v>4.0859099999999995E-2</v>
      </c>
      <c r="S1352" s="200">
        <v>0</v>
      </c>
      <c r="T1352" s="201">
        <f>S1352*H1352</f>
        <v>0</v>
      </c>
      <c r="AR1352" s="22" t="s">
        <v>249</v>
      </c>
      <c r="AT1352" s="22" t="s">
        <v>170</v>
      </c>
      <c r="AU1352" s="22" t="s">
        <v>87</v>
      </c>
      <c r="AY1352" s="22" t="s">
        <v>168</v>
      </c>
      <c r="BE1352" s="202">
        <f>IF(N1352="základní",J1352,0)</f>
        <v>0</v>
      </c>
      <c r="BF1352" s="202">
        <f>IF(N1352="snížená",J1352,0)</f>
        <v>0</v>
      </c>
      <c r="BG1352" s="202">
        <f>IF(N1352="zákl. přenesená",J1352,0)</f>
        <v>0</v>
      </c>
      <c r="BH1352" s="202">
        <f>IF(N1352="sníž. přenesená",J1352,0)</f>
        <v>0</v>
      </c>
      <c r="BI1352" s="202">
        <f>IF(N1352="nulová",J1352,0)</f>
        <v>0</v>
      </c>
      <c r="BJ1352" s="22" t="s">
        <v>24</v>
      </c>
      <c r="BK1352" s="202">
        <f>ROUND(I1352*H1352,2)</f>
        <v>0</v>
      </c>
      <c r="BL1352" s="22" t="s">
        <v>249</v>
      </c>
      <c r="BM1352" s="22" t="s">
        <v>2542</v>
      </c>
    </row>
    <row r="1353" spans="2:65" s="12" customFormat="1" ht="13.5">
      <c r="B1353" s="215"/>
      <c r="C1353" s="216"/>
      <c r="D1353" s="217" t="s">
        <v>177</v>
      </c>
      <c r="E1353" s="218" t="s">
        <v>22</v>
      </c>
      <c r="F1353" s="219" t="s">
        <v>2543</v>
      </c>
      <c r="G1353" s="216"/>
      <c r="H1353" s="220">
        <v>136.197</v>
      </c>
      <c r="I1353" s="221"/>
      <c r="J1353" s="216"/>
      <c r="K1353" s="216"/>
      <c r="L1353" s="222"/>
      <c r="M1353" s="223"/>
      <c r="N1353" s="224"/>
      <c r="O1353" s="224"/>
      <c r="P1353" s="224"/>
      <c r="Q1353" s="224"/>
      <c r="R1353" s="224"/>
      <c r="S1353" s="224"/>
      <c r="T1353" s="225"/>
      <c r="AT1353" s="226" t="s">
        <v>177</v>
      </c>
      <c r="AU1353" s="226" t="s">
        <v>87</v>
      </c>
      <c r="AV1353" s="12" t="s">
        <v>87</v>
      </c>
      <c r="AW1353" s="12" t="s">
        <v>41</v>
      </c>
      <c r="AX1353" s="12" t="s">
        <v>78</v>
      </c>
      <c r="AY1353" s="226" t="s">
        <v>168</v>
      </c>
    </row>
    <row r="1354" spans="2:65" s="1" customFormat="1" ht="22.5" customHeight="1">
      <c r="B1354" s="39"/>
      <c r="C1354" s="191" t="s">
        <v>2544</v>
      </c>
      <c r="D1354" s="191" t="s">
        <v>170</v>
      </c>
      <c r="E1354" s="192" t="s">
        <v>2545</v>
      </c>
      <c r="F1354" s="193" t="s">
        <v>2546</v>
      </c>
      <c r="G1354" s="194" t="s">
        <v>173</v>
      </c>
      <c r="H1354" s="195">
        <v>24.02</v>
      </c>
      <c r="I1354" s="196"/>
      <c r="J1354" s="197">
        <f>ROUND(I1354*H1354,2)</f>
        <v>0</v>
      </c>
      <c r="K1354" s="193" t="s">
        <v>174</v>
      </c>
      <c r="L1354" s="59"/>
      <c r="M1354" s="198" t="s">
        <v>22</v>
      </c>
      <c r="N1354" s="199" t="s">
        <v>49</v>
      </c>
      <c r="O1354" s="40"/>
      <c r="P1354" s="200">
        <f>O1354*H1354</f>
        <v>0</v>
      </c>
      <c r="Q1354" s="200">
        <v>0</v>
      </c>
      <c r="R1354" s="200">
        <f>Q1354*H1354</f>
        <v>0</v>
      </c>
      <c r="S1354" s="200">
        <v>0</v>
      </c>
      <c r="T1354" s="201">
        <f>S1354*H1354</f>
        <v>0</v>
      </c>
      <c r="AR1354" s="22" t="s">
        <v>249</v>
      </c>
      <c r="AT1354" s="22" t="s">
        <v>170</v>
      </c>
      <c r="AU1354" s="22" t="s">
        <v>87</v>
      </c>
      <c r="AY1354" s="22" t="s">
        <v>168</v>
      </c>
      <c r="BE1354" s="202">
        <f>IF(N1354="základní",J1354,0)</f>
        <v>0</v>
      </c>
      <c r="BF1354" s="202">
        <f>IF(N1354="snížená",J1354,0)</f>
        <v>0</v>
      </c>
      <c r="BG1354" s="202">
        <f>IF(N1354="zákl. přenesená",J1354,0)</f>
        <v>0</v>
      </c>
      <c r="BH1354" s="202">
        <f>IF(N1354="sníž. přenesená",J1354,0)</f>
        <v>0</v>
      </c>
      <c r="BI1354" s="202">
        <f>IF(N1354="nulová",J1354,0)</f>
        <v>0</v>
      </c>
      <c r="BJ1354" s="22" t="s">
        <v>24</v>
      </c>
      <c r="BK1354" s="202">
        <f>ROUND(I1354*H1354,2)</f>
        <v>0</v>
      </c>
      <c r="BL1354" s="22" t="s">
        <v>249</v>
      </c>
      <c r="BM1354" s="22" t="s">
        <v>2547</v>
      </c>
    </row>
    <row r="1355" spans="2:65" s="12" customFormat="1" ht="13.5">
      <c r="B1355" s="215"/>
      <c r="C1355" s="216"/>
      <c r="D1355" s="205" t="s">
        <v>177</v>
      </c>
      <c r="E1355" s="227" t="s">
        <v>22</v>
      </c>
      <c r="F1355" s="228" t="s">
        <v>2393</v>
      </c>
      <c r="G1355" s="216"/>
      <c r="H1355" s="229">
        <v>7.95</v>
      </c>
      <c r="I1355" s="221"/>
      <c r="J1355" s="216"/>
      <c r="K1355" s="216"/>
      <c r="L1355" s="222"/>
      <c r="M1355" s="223"/>
      <c r="N1355" s="224"/>
      <c r="O1355" s="224"/>
      <c r="P1355" s="224"/>
      <c r="Q1355" s="224"/>
      <c r="R1355" s="224"/>
      <c r="S1355" s="224"/>
      <c r="T1355" s="225"/>
      <c r="AT1355" s="226" t="s">
        <v>177</v>
      </c>
      <c r="AU1355" s="226" t="s">
        <v>87</v>
      </c>
      <c r="AV1355" s="12" t="s">
        <v>87</v>
      </c>
      <c r="AW1355" s="12" t="s">
        <v>41</v>
      </c>
      <c r="AX1355" s="12" t="s">
        <v>78</v>
      </c>
      <c r="AY1355" s="226" t="s">
        <v>168</v>
      </c>
    </row>
    <row r="1356" spans="2:65" s="12" customFormat="1" ht="13.5">
      <c r="B1356" s="215"/>
      <c r="C1356" s="216"/>
      <c r="D1356" s="205" t="s">
        <v>177</v>
      </c>
      <c r="E1356" s="227" t="s">
        <v>22</v>
      </c>
      <c r="F1356" s="228" t="s">
        <v>2394</v>
      </c>
      <c r="G1356" s="216"/>
      <c r="H1356" s="229">
        <v>7.91</v>
      </c>
      <c r="I1356" s="221"/>
      <c r="J1356" s="216"/>
      <c r="K1356" s="216"/>
      <c r="L1356" s="222"/>
      <c r="M1356" s="223"/>
      <c r="N1356" s="224"/>
      <c r="O1356" s="224"/>
      <c r="P1356" s="224"/>
      <c r="Q1356" s="224"/>
      <c r="R1356" s="224"/>
      <c r="S1356" s="224"/>
      <c r="T1356" s="225"/>
      <c r="AT1356" s="226" t="s">
        <v>177</v>
      </c>
      <c r="AU1356" s="226" t="s">
        <v>87</v>
      </c>
      <c r="AV1356" s="12" t="s">
        <v>87</v>
      </c>
      <c r="AW1356" s="12" t="s">
        <v>41</v>
      </c>
      <c r="AX1356" s="12" t="s">
        <v>78</v>
      </c>
      <c r="AY1356" s="226" t="s">
        <v>168</v>
      </c>
    </row>
    <row r="1357" spans="2:65" s="12" customFormat="1" ht="13.5">
      <c r="B1357" s="215"/>
      <c r="C1357" s="216"/>
      <c r="D1357" s="217" t="s">
        <v>177</v>
      </c>
      <c r="E1357" s="218" t="s">
        <v>22</v>
      </c>
      <c r="F1357" s="219" t="s">
        <v>2548</v>
      </c>
      <c r="G1357" s="216"/>
      <c r="H1357" s="220">
        <v>8.16</v>
      </c>
      <c r="I1357" s="221"/>
      <c r="J1357" s="216"/>
      <c r="K1357" s="216"/>
      <c r="L1357" s="222"/>
      <c r="M1357" s="223"/>
      <c r="N1357" s="224"/>
      <c r="O1357" s="224"/>
      <c r="P1357" s="224"/>
      <c r="Q1357" s="224"/>
      <c r="R1357" s="224"/>
      <c r="S1357" s="224"/>
      <c r="T1357" s="225"/>
      <c r="AT1357" s="226" t="s">
        <v>177</v>
      </c>
      <c r="AU1357" s="226" t="s">
        <v>87</v>
      </c>
      <c r="AV1357" s="12" t="s">
        <v>87</v>
      </c>
      <c r="AW1357" s="12" t="s">
        <v>41</v>
      </c>
      <c r="AX1357" s="12" t="s">
        <v>78</v>
      </c>
      <c r="AY1357" s="226" t="s">
        <v>168</v>
      </c>
    </row>
    <row r="1358" spans="2:65" s="1" customFormat="1" ht="22.5" customHeight="1">
      <c r="B1358" s="39"/>
      <c r="C1358" s="191" t="s">
        <v>2549</v>
      </c>
      <c r="D1358" s="191" t="s">
        <v>170</v>
      </c>
      <c r="E1358" s="192" t="s">
        <v>2550</v>
      </c>
      <c r="F1358" s="193" t="s">
        <v>2551</v>
      </c>
      <c r="G1358" s="194" t="s">
        <v>173</v>
      </c>
      <c r="H1358" s="195">
        <v>136.197</v>
      </c>
      <c r="I1358" s="196"/>
      <c r="J1358" s="197">
        <f>ROUND(I1358*H1358,2)</f>
        <v>0</v>
      </c>
      <c r="K1358" s="193" t="s">
        <v>174</v>
      </c>
      <c r="L1358" s="59"/>
      <c r="M1358" s="198" t="s">
        <v>22</v>
      </c>
      <c r="N1358" s="199" t="s">
        <v>49</v>
      </c>
      <c r="O1358" s="40"/>
      <c r="P1358" s="200">
        <f>O1358*H1358</f>
        <v>0</v>
      </c>
      <c r="Q1358" s="200">
        <v>6.2E-4</v>
      </c>
      <c r="R1358" s="200">
        <f>Q1358*H1358</f>
        <v>8.4442139999999999E-2</v>
      </c>
      <c r="S1358" s="200">
        <v>0</v>
      </c>
      <c r="T1358" s="201">
        <f>S1358*H1358</f>
        <v>0</v>
      </c>
      <c r="AR1358" s="22" t="s">
        <v>249</v>
      </c>
      <c r="AT1358" s="22" t="s">
        <v>170</v>
      </c>
      <c r="AU1358" s="22" t="s">
        <v>87</v>
      </c>
      <c r="AY1358" s="22" t="s">
        <v>168</v>
      </c>
      <c r="BE1358" s="202">
        <f>IF(N1358="základní",J1358,0)</f>
        <v>0</v>
      </c>
      <c r="BF1358" s="202">
        <f>IF(N1358="snížená",J1358,0)</f>
        <v>0</v>
      </c>
      <c r="BG1358" s="202">
        <f>IF(N1358="zákl. přenesená",J1358,0)</f>
        <v>0</v>
      </c>
      <c r="BH1358" s="202">
        <f>IF(N1358="sníž. přenesená",J1358,0)</f>
        <v>0</v>
      </c>
      <c r="BI1358" s="202">
        <f>IF(N1358="nulová",J1358,0)</f>
        <v>0</v>
      </c>
      <c r="BJ1358" s="22" t="s">
        <v>24</v>
      </c>
      <c r="BK1358" s="202">
        <f>ROUND(I1358*H1358,2)</f>
        <v>0</v>
      </c>
      <c r="BL1358" s="22" t="s">
        <v>249</v>
      </c>
      <c r="BM1358" s="22" t="s">
        <v>2552</v>
      </c>
    </row>
    <row r="1359" spans="2:65" s="1" customFormat="1" ht="22.5" customHeight="1">
      <c r="B1359" s="39"/>
      <c r="C1359" s="191" t="s">
        <v>2553</v>
      </c>
      <c r="D1359" s="191" t="s">
        <v>170</v>
      </c>
      <c r="E1359" s="192" t="s">
        <v>2554</v>
      </c>
      <c r="F1359" s="193" t="s">
        <v>2555</v>
      </c>
      <c r="G1359" s="194" t="s">
        <v>433</v>
      </c>
      <c r="H1359" s="195">
        <v>101.17</v>
      </c>
      <c r="I1359" s="196"/>
      <c r="J1359" s="197">
        <f>ROUND(I1359*H1359,2)</f>
        <v>0</v>
      </c>
      <c r="K1359" s="193" t="s">
        <v>22</v>
      </c>
      <c r="L1359" s="59"/>
      <c r="M1359" s="198" t="s">
        <v>22</v>
      </c>
      <c r="N1359" s="199" t="s">
        <v>49</v>
      </c>
      <c r="O1359" s="40"/>
      <c r="P1359" s="200">
        <f>O1359*H1359</f>
        <v>0</v>
      </c>
      <c r="Q1359" s="200">
        <v>0</v>
      </c>
      <c r="R1359" s="200">
        <f>Q1359*H1359</f>
        <v>0</v>
      </c>
      <c r="S1359" s="200">
        <v>0</v>
      </c>
      <c r="T1359" s="201">
        <f>S1359*H1359</f>
        <v>0</v>
      </c>
      <c r="AR1359" s="22" t="s">
        <v>249</v>
      </c>
      <c r="AT1359" s="22" t="s">
        <v>170</v>
      </c>
      <c r="AU1359" s="22" t="s">
        <v>87</v>
      </c>
      <c r="AY1359" s="22" t="s">
        <v>168</v>
      </c>
      <c r="BE1359" s="202">
        <f>IF(N1359="základní",J1359,0)</f>
        <v>0</v>
      </c>
      <c r="BF1359" s="202">
        <f>IF(N1359="snížená",J1359,0)</f>
        <v>0</v>
      </c>
      <c r="BG1359" s="202">
        <f>IF(N1359="zákl. přenesená",J1359,0)</f>
        <v>0</v>
      </c>
      <c r="BH1359" s="202">
        <f>IF(N1359="sníž. přenesená",J1359,0)</f>
        <v>0</v>
      </c>
      <c r="BI1359" s="202">
        <f>IF(N1359="nulová",J1359,0)</f>
        <v>0</v>
      </c>
      <c r="BJ1359" s="22" t="s">
        <v>24</v>
      </c>
      <c r="BK1359" s="202">
        <f>ROUND(I1359*H1359,2)</f>
        <v>0</v>
      </c>
      <c r="BL1359" s="22" t="s">
        <v>249</v>
      </c>
      <c r="BM1359" s="22" t="s">
        <v>2556</v>
      </c>
    </row>
    <row r="1360" spans="2:65" s="12" customFormat="1" ht="13.5">
      <c r="B1360" s="215"/>
      <c r="C1360" s="216"/>
      <c r="D1360" s="217" t="s">
        <v>177</v>
      </c>
      <c r="E1360" s="218" t="s">
        <v>22</v>
      </c>
      <c r="F1360" s="219" t="s">
        <v>2557</v>
      </c>
      <c r="G1360" s="216"/>
      <c r="H1360" s="220">
        <v>101.17</v>
      </c>
      <c r="I1360" s="221"/>
      <c r="J1360" s="216"/>
      <c r="K1360" s="216"/>
      <c r="L1360" s="222"/>
      <c r="M1360" s="223"/>
      <c r="N1360" s="224"/>
      <c r="O1360" s="224"/>
      <c r="P1360" s="224"/>
      <c r="Q1360" s="224"/>
      <c r="R1360" s="224"/>
      <c r="S1360" s="224"/>
      <c r="T1360" s="225"/>
      <c r="AT1360" s="226" t="s">
        <v>177</v>
      </c>
      <c r="AU1360" s="226" t="s">
        <v>87</v>
      </c>
      <c r="AV1360" s="12" t="s">
        <v>87</v>
      </c>
      <c r="AW1360" s="12" t="s">
        <v>41</v>
      </c>
      <c r="AX1360" s="12" t="s">
        <v>78</v>
      </c>
      <c r="AY1360" s="226" t="s">
        <v>168</v>
      </c>
    </row>
    <row r="1361" spans="2:65" s="1" customFormat="1" ht="22.5" customHeight="1">
      <c r="B1361" s="39"/>
      <c r="C1361" s="191" t="s">
        <v>2558</v>
      </c>
      <c r="D1361" s="191" t="s">
        <v>170</v>
      </c>
      <c r="E1361" s="192" t="s">
        <v>2559</v>
      </c>
      <c r="F1361" s="193" t="s">
        <v>2560</v>
      </c>
      <c r="G1361" s="194" t="s">
        <v>433</v>
      </c>
      <c r="H1361" s="195">
        <v>79.09</v>
      </c>
      <c r="I1361" s="196"/>
      <c r="J1361" s="197">
        <f>ROUND(I1361*H1361,2)</f>
        <v>0</v>
      </c>
      <c r="K1361" s="193" t="s">
        <v>174</v>
      </c>
      <c r="L1361" s="59"/>
      <c r="M1361" s="198" t="s">
        <v>22</v>
      </c>
      <c r="N1361" s="199" t="s">
        <v>49</v>
      </c>
      <c r="O1361" s="40"/>
      <c r="P1361" s="200">
        <f>O1361*H1361</f>
        <v>0</v>
      </c>
      <c r="Q1361" s="200">
        <v>3.0000000000000001E-5</v>
      </c>
      <c r="R1361" s="200">
        <f>Q1361*H1361</f>
        <v>2.3727000000000002E-3</v>
      </c>
      <c r="S1361" s="200">
        <v>0</v>
      </c>
      <c r="T1361" s="201">
        <f>S1361*H1361</f>
        <v>0</v>
      </c>
      <c r="AR1361" s="22" t="s">
        <v>249</v>
      </c>
      <c r="AT1361" s="22" t="s">
        <v>170</v>
      </c>
      <c r="AU1361" s="22" t="s">
        <v>87</v>
      </c>
      <c r="AY1361" s="22" t="s">
        <v>168</v>
      </c>
      <c r="BE1361" s="202">
        <f>IF(N1361="základní",J1361,0)</f>
        <v>0</v>
      </c>
      <c r="BF1361" s="202">
        <f>IF(N1361="snížená",J1361,0)</f>
        <v>0</v>
      </c>
      <c r="BG1361" s="202">
        <f>IF(N1361="zákl. přenesená",J1361,0)</f>
        <v>0</v>
      </c>
      <c r="BH1361" s="202">
        <f>IF(N1361="sníž. přenesená",J1361,0)</f>
        <v>0</v>
      </c>
      <c r="BI1361" s="202">
        <f>IF(N1361="nulová",J1361,0)</f>
        <v>0</v>
      </c>
      <c r="BJ1361" s="22" t="s">
        <v>24</v>
      </c>
      <c r="BK1361" s="202">
        <f>ROUND(I1361*H1361,2)</f>
        <v>0</v>
      </c>
      <c r="BL1361" s="22" t="s">
        <v>249</v>
      </c>
      <c r="BM1361" s="22" t="s">
        <v>2561</v>
      </c>
    </row>
    <row r="1362" spans="2:65" s="1" customFormat="1" ht="22.5" customHeight="1">
      <c r="B1362" s="39"/>
      <c r="C1362" s="191" t="s">
        <v>2562</v>
      </c>
      <c r="D1362" s="191" t="s">
        <v>170</v>
      </c>
      <c r="E1362" s="192" t="s">
        <v>2563</v>
      </c>
      <c r="F1362" s="193" t="s">
        <v>2564</v>
      </c>
      <c r="G1362" s="194" t="s">
        <v>173</v>
      </c>
      <c r="H1362" s="195">
        <v>126.08</v>
      </c>
      <c r="I1362" s="196"/>
      <c r="J1362" s="197">
        <f>ROUND(I1362*H1362,2)</f>
        <v>0</v>
      </c>
      <c r="K1362" s="193" t="s">
        <v>22</v>
      </c>
      <c r="L1362" s="59"/>
      <c r="M1362" s="198" t="s">
        <v>22</v>
      </c>
      <c r="N1362" s="199" t="s">
        <v>49</v>
      </c>
      <c r="O1362" s="40"/>
      <c r="P1362" s="200">
        <f>O1362*H1362</f>
        <v>0</v>
      </c>
      <c r="Q1362" s="200">
        <v>5.3600000000000002E-3</v>
      </c>
      <c r="R1362" s="200">
        <f>Q1362*H1362</f>
        <v>0.67578879999999997</v>
      </c>
      <c r="S1362" s="200">
        <v>0</v>
      </c>
      <c r="T1362" s="201">
        <f>S1362*H1362</f>
        <v>0</v>
      </c>
      <c r="AR1362" s="22" t="s">
        <v>249</v>
      </c>
      <c r="AT1362" s="22" t="s">
        <v>170</v>
      </c>
      <c r="AU1362" s="22" t="s">
        <v>87</v>
      </c>
      <c r="AY1362" s="22" t="s">
        <v>168</v>
      </c>
      <c r="BE1362" s="202">
        <f>IF(N1362="základní",J1362,0)</f>
        <v>0</v>
      </c>
      <c r="BF1362" s="202">
        <f>IF(N1362="snížená",J1362,0)</f>
        <v>0</v>
      </c>
      <c r="BG1362" s="202">
        <f>IF(N1362="zákl. přenesená",J1362,0)</f>
        <v>0</v>
      </c>
      <c r="BH1362" s="202">
        <f>IF(N1362="sníž. přenesená",J1362,0)</f>
        <v>0</v>
      </c>
      <c r="BI1362" s="202">
        <f>IF(N1362="nulová",J1362,0)</f>
        <v>0</v>
      </c>
      <c r="BJ1362" s="22" t="s">
        <v>24</v>
      </c>
      <c r="BK1362" s="202">
        <f>ROUND(I1362*H1362,2)</f>
        <v>0</v>
      </c>
      <c r="BL1362" s="22" t="s">
        <v>249</v>
      </c>
      <c r="BM1362" s="22" t="s">
        <v>2565</v>
      </c>
    </row>
    <row r="1363" spans="2:65" s="12" customFormat="1" ht="13.5">
      <c r="B1363" s="215"/>
      <c r="C1363" s="216"/>
      <c r="D1363" s="217" t="s">
        <v>177</v>
      </c>
      <c r="E1363" s="218" t="s">
        <v>22</v>
      </c>
      <c r="F1363" s="219" t="s">
        <v>2566</v>
      </c>
      <c r="G1363" s="216"/>
      <c r="H1363" s="220">
        <v>126.08</v>
      </c>
      <c r="I1363" s="221"/>
      <c r="J1363" s="216"/>
      <c r="K1363" s="216"/>
      <c r="L1363" s="222"/>
      <c r="M1363" s="223"/>
      <c r="N1363" s="224"/>
      <c r="O1363" s="224"/>
      <c r="P1363" s="224"/>
      <c r="Q1363" s="224"/>
      <c r="R1363" s="224"/>
      <c r="S1363" s="224"/>
      <c r="T1363" s="225"/>
      <c r="AT1363" s="226" t="s">
        <v>177</v>
      </c>
      <c r="AU1363" s="226" t="s">
        <v>87</v>
      </c>
      <c r="AV1363" s="12" t="s">
        <v>87</v>
      </c>
      <c r="AW1363" s="12" t="s">
        <v>41</v>
      </c>
      <c r="AX1363" s="12" t="s">
        <v>78</v>
      </c>
      <c r="AY1363" s="226" t="s">
        <v>168</v>
      </c>
    </row>
    <row r="1364" spans="2:65" s="1" customFormat="1" ht="31.5" customHeight="1">
      <c r="B1364" s="39"/>
      <c r="C1364" s="191" t="s">
        <v>2567</v>
      </c>
      <c r="D1364" s="191" t="s">
        <v>170</v>
      </c>
      <c r="E1364" s="192" t="s">
        <v>2568</v>
      </c>
      <c r="F1364" s="193" t="s">
        <v>2569</v>
      </c>
      <c r="G1364" s="194" t="s">
        <v>173</v>
      </c>
      <c r="H1364" s="195">
        <v>126.08</v>
      </c>
      <c r="I1364" s="196"/>
      <c r="J1364" s="197">
        <f>ROUND(I1364*H1364,2)</f>
        <v>0</v>
      </c>
      <c r="K1364" s="193" t="s">
        <v>641</v>
      </c>
      <c r="L1364" s="59"/>
      <c r="M1364" s="198" t="s">
        <v>22</v>
      </c>
      <c r="N1364" s="199" t="s">
        <v>49</v>
      </c>
      <c r="O1364" s="40"/>
      <c r="P1364" s="200">
        <f>O1364*H1364</f>
        <v>0</v>
      </c>
      <c r="Q1364" s="200">
        <v>1.7899999999999999E-3</v>
      </c>
      <c r="R1364" s="200">
        <f>Q1364*H1364</f>
        <v>0.2256832</v>
      </c>
      <c r="S1364" s="200">
        <v>0</v>
      </c>
      <c r="T1364" s="201">
        <f>S1364*H1364</f>
        <v>0</v>
      </c>
      <c r="AR1364" s="22" t="s">
        <v>249</v>
      </c>
      <c r="AT1364" s="22" t="s">
        <v>170</v>
      </c>
      <c r="AU1364" s="22" t="s">
        <v>87</v>
      </c>
      <c r="AY1364" s="22" t="s">
        <v>168</v>
      </c>
      <c r="BE1364" s="202">
        <f>IF(N1364="základní",J1364,0)</f>
        <v>0</v>
      </c>
      <c r="BF1364" s="202">
        <f>IF(N1364="snížená",J1364,0)</f>
        <v>0</v>
      </c>
      <c r="BG1364" s="202">
        <f>IF(N1364="zákl. přenesená",J1364,0)</f>
        <v>0</v>
      </c>
      <c r="BH1364" s="202">
        <f>IF(N1364="sníž. přenesená",J1364,0)</f>
        <v>0</v>
      </c>
      <c r="BI1364" s="202">
        <f>IF(N1364="nulová",J1364,0)</f>
        <v>0</v>
      </c>
      <c r="BJ1364" s="22" t="s">
        <v>24</v>
      </c>
      <c r="BK1364" s="202">
        <f>ROUND(I1364*H1364,2)</f>
        <v>0</v>
      </c>
      <c r="BL1364" s="22" t="s">
        <v>249</v>
      </c>
      <c r="BM1364" s="22" t="s">
        <v>2570</v>
      </c>
    </row>
    <row r="1365" spans="2:65" s="1" customFormat="1" ht="31.5" customHeight="1">
      <c r="B1365" s="39"/>
      <c r="C1365" s="191" t="s">
        <v>2571</v>
      </c>
      <c r="D1365" s="191" t="s">
        <v>170</v>
      </c>
      <c r="E1365" s="192" t="s">
        <v>2572</v>
      </c>
      <c r="F1365" s="193" t="s">
        <v>2573</v>
      </c>
      <c r="G1365" s="194" t="s">
        <v>218</v>
      </c>
      <c r="H1365" s="195">
        <v>4.9539999999999997</v>
      </c>
      <c r="I1365" s="196"/>
      <c r="J1365" s="197">
        <f>ROUND(I1365*H1365,2)</f>
        <v>0</v>
      </c>
      <c r="K1365" s="193" t="s">
        <v>174</v>
      </c>
      <c r="L1365" s="59"/>
      <c r="M1365" s="198" t="s">
        <v>22</v>
      </c>
      <c r="N1365" s="199" t="s">
        <v>49</v>
      </c>
      <c r="O1365" s="40"/>
      <c r="P1365" s="200">
        <f>O1365*H1365</f>
        <v>0</v>
      </c>
      <c r="Q1365" s="200">
        <v>0</v>
      </c>
      <c r="R1365" s="200">
        <f>Q1365*H1365</f>
        <v>0</v>
      </c>
      <c r="S1365" s="200">
        <v>0</v>
      </c>
      <c r="T1365" s="201">
        <f>S1365*H1365</f>
        <v>0</v>
      </c>
      <c r="AR1365" s="22" t="s">
        <v>249</v>
      </c>
      <c r="AT1365" s="22" t="s">
        <v>170</v>
      </c>
      <c r="AU1365" s="22" t="s">
        <v>87</v>
      </c>
      <c r="AY1365" s="22" t="s">
        <v>168</v>
      </c>
      <c r="BE1365" s="202">
        <f>IF(N1365="základní",J1365,0)</f>
        <v>0</v>
      </c>
      <c r="BF1365" s="202">
        <f>IF(N1365="snížená",J1365,0)</f>
        <v>0</v>
      </c>
      <c r="BG1365" s="202">
        <f>IF(N1365="zákl. přenesená",J1365,0)</f>
        <v>0</v>
      </c>
      <c r="BH1365" s="202">
        <f>IF(N1365="sníž. přenesená",J1365,0)</f>
        <v>0</v>
      </c>
      <c r="BI1365" s="202">
        <f>IF(N1365="nulová",J1365,0)</f>
        <v>0</v>
      </c>
      <c r="BJ1365" s="22" t="s">
        <v>24</v>
      </c>
      <c r="BK1365" s="202">
        <f>ROUND(I1365*H1365,2)</f>
        <v>0</v>
      </c>
      <c r="BL1365" s="22" t="s">
        <v>249</v>
      </c>
      <c r="BM1365" s="22" t="s">
        <v>2574</v>
      </c>
    </row>
    <row r="1366" spans="2:65" s="10" customFormat="1" ht="29.85" customHeight="1">
      <c r="B1366" s="174"/>
      <c r="C1366" s="175"/>
      <c r="D1366" s="188" t="s">
        <v>77</v>
      </c>
      <c r="E1366" s="189" t="s">
        <v>2575</v>
      </c>
      <c r="F1366" s="189" t="s">
        <v>2576</v>
      </c>
      <c r="G1366" s="175"/>
      <c r="H1366" s="175"/>
      <c r="I1366" s="178"/>
      <c r="J1366" s="190">
        <f>BK1366</f>
        <v>0</v>
      </c>
      <c r="K1366" s="175"/>
      <c r="L1366" s="180"/>
      <c r="M1366" s="181"/>
      <c r="N1366" s="182"/>
      <c r="O1366" s="182"/>
      <c r="P1366" s="183">
        <f>SUM(P1367:P1389)</f>
        <v>0</v>
      </c>
      <c r="Q1366" s="182"/>
      <c r="R1366" s="183">
        <f>SUM(R1367:R1389)</f>
        <v>1.7363591999999997</v>
      </c>
      <c r="S1366" s="182"/>
      <c r="T1366" s="184">
        <f>SUM(T1367:T1389)</f>
        <v>0</v>
      </c>
      <c r="AR1366" s="185" t="s">
        <v>87</v>
      </c>
      <c r="AT1366" s="186" t="s">
        <v>77</v>
      </c>
      <c r="AU1366" s="186" t="s">
        <v>24</v>
      </c>
      <c r="AY1366" s="185" t="s">
        <v>168</v>
      </c>
      <c r="BK1366" s="187">
        <f>SUM(BK1367:BK1389)</f>
        <v>0</v>
      </c>
    </row>
    <row r="1367" spans="2:65" s="1" customFormat="1" ht="22.5" customHeight="1">
      <c r="B1367" s="39"/>
      <c r="C1367" s="191" t="s">
        <v>2577</v>
      </c>
      <c r="D1367" s="191" t="s">
        <v>170</v>
      </c>
      <c r="E1367" s="192" t="s">
        <v>2578</v>
      </c>
      <c r="F1367" s="193" t="s">
        <v>2579</v>
      </c>
      <c r="G1367" s="194" t="s">
        <v>173</v>
      </c>
      <c r="H1367" s="195">
        <v>1446.9659999999999</v>
      </c>
      <c r="I1367" s="196"/>
      <c r="J1367" s="197">
        <f>ROUND(I1367*H1367,2)</f>
        <v>0</v>
      </c>
      <c r="K1367" s="193" t="s">
        <v>174</v>
      </c>
      <c r="L1367" s="59"/>
      <c r="M1367" s="198" t="s">
        <v>22</v>
      </c>
      <c r="N1367" s="199" t="s">
        <v>49</v>
      </c>
      <c r="O1367" s="40"/>
      <c r="P1367" s="200">
        <f>O1367*H1367</f>
        <v>0</v>
      </c>
      <c r="Q1367" s="200">
        <v>1.1999999999999999E-3</v>
      </c>
      <c r="R1367" s="200">
        <f>Q1367*H1367</f>
        <v>1.7363591999999997</v>
      </c>
      <c r="S1367" s="200">
        <v>0</v>
      </c>
      <c r="T1367" s="201">
        <f>S1367*H1367</f>
        <v>0</v>
      </c>
      <c r="AR1367" s="22" t="s">
        <v>249</v>
      </c>
      <c r="AT1367" s="22" t="s">
        <v>170</v>
      </c>
      <c r="AU1367" s="22" t="s">
        <v>87</v>
      </c>
      <c r="AY1367" s="22" t="s">
        <v>168</v>
      </c>
      <c r="BE1367" s="202">
        <f>IF(N1367="základní",J1367,0)</f>
        <v>0</v>
      </c>
      <c r="BF1367" s="202">
        <f>IF(N1367="snížená",J1367,0)</f>
        <v>0</v>
      </c>
      <c r="BG1367" s="202">
        <f>IF(N1367="zákl. přenesená",J1367,0)</f>
        <v>0</v>
      </c>
      <c r="BH1367" s="202">
        <f>IF(N1367="sníž. přenesená",J1367,0)</f>
        <v>0</v>
      </c>
      <c r="BI1367" s="202">
        <f>IF(N1367="nulová",J1367,0)</f>
        <v>0</v>
      </c>
      <c r="BJ1367" s="22" t="s">
        <v>24</v>
      </c>
      <c r="BK1367" s="202">
        <f>ROUND(I1367*H1367,2)</f>
        <v>0</v>
      </c>
      <c r="BL1367" s="22" t="s">
        <v>249</v>
      </c>
      <c r="BM1367" s="22" t="s">
        <v>2580</v>
      </c>
    </row>
    <row r="1368" spans="2:65" s="11" customFormat="1" ht="13.5">
      <c r="B1368" s="203"/>
      <c r="C1368" s="204"/>
      <c r="D1368" s="205" t="s">
        <v>177</v>
      </c>
      <c r="E1368" s="206" t="s">
        <v>22</v>
      </c>
      <c r="F1368" s="207" t="s">
        <v>283</v>
      </c>
      <c r="G1368" s="204"/>
      <c r="H1368" s="208" t="s">
        <v>22</v>
      </c>
      <c r="I1368" s="209"/>
      <c r="J1368" s="204"/>
      <c r="K1368" s="204"/>
      <c r="L1368" s="210"/>
      <c r="M1368" s="211"/>
      <c r="N1368" s="212"/>
      <c r="O1368" s="212"/>
      <c r="P1368" s="212"/>
      <c r="Q1368" s="212"/>
      <c r="R1368" s="212"/>
      <c r="S1368" s="212"/>
      <c r="T1368" s="213"/>
      <c r="AT1368" s="214" t="s">
        <v>177</v>
      </c>
      <c r="AU1368" s="214" t="s">
        <v>87</v>
      </c>
      <c r="AV1368" s="11" t="s">
        <v>24</v>
      </c>
      <c r="AW1368" s="11" t="s">
        <v>41</v>
      </c>
      <c r="AX1368" s="11" t="s">
        <v>78</v>
      </c>
      <c r="AY1368" s="214" t="s">
        <v>168</v>
      </c>
    </row>
    <row r="1369" spans="2:65" s="12" customFormat="1" ht="13.5">
      <c r="B1369" s="215"/>
      <c r="C1369" s="216"/>
      <c r="D1369" s="205" t="s">
        <v>177</v>
      </c>
      <c r="E1369" s="227" t="s">
        <v>22</v>
      </c>
      <c r="F1369" s="228" t="s">
        <v>2581</v>
      </c>
      <c r="G1369" s="216"/>
      <c r="H1369" s="229">
        <v>392.54</v>
      </c>
      <c r="I1369" s="221"/>
      <c r="J1369" s="216"/>
      <c r="K1369" s="216"/>
      <c r="L1369" s="222"/>
      <c r="M1369" s="223"/>
      <c r="N1369" s="224"/>
      <c r="O1369" s="224"/>
      <c r="P1369" s="224"/>
      <c r="Q1369" s="224"/>
      <c r="R1369" s="224"/>
      <c r="S1369" s="224"/>
      <c r="T1369" s="225"/>
      <c r="AT1369" s="226" t="s">
        <v>177</v>
      </c>
      <c r="AU1369" s="226" t="s">
        <v>87</v>
      </c>
      <c r="AV1369" s="12" t="s">
        <v>87</v>
      </c>
      <c r="AW1369" s="12" t="s">
        <v>41</v>
      </c>
      <c r="AX1369" s="12" t="s">
        <v>78</v>
      </c>
      <c r="AY1369" s="226" t="s">
        <v>168</v>
      </c>
    </row>
    <row r="1370" spans="2:65" s="11" customFormat="1" ht="13.5">
      <c r="B1370" s="203"/>
      <c r="C1370" s="204"/>
      <c r="D1370" s="205" t="s">
        <v>177</v>
      </c>
      <c r="E1370" s="206" t="s">
        <v>22</v>
      </c>
      <c r="F1370" s="207" t="s">
        <v>2582</v>
      </c>
      <c r="G1370" s="204"/>
      <c r="H1370" s="208" t="s">
        <v>22</v>
      </c>
      <c r="I1370" s="209"/>
      <c r="J1370" s="204"/>
      <c r="K1370" s="204"/>
      <c r="L1370" s="210"/>
      <c r="M1370" s="211"/>
      <c r="N1370" s="212"/>
      <c r="O1370" s="212"/>
      <c r="P1370" s="212"/>
      <c r="Q1370" s="212"/>
      <c r="R1370" s="212"/>
      <c r="S1370" s="212"/>
      <c r="T1370" s="213"/>
      <c r="AT1370" s="214" t="s">
        <v>177</v>
      </c>
      <c r="AU1370" s="214" t="s">
        <v>87</v>
      </c>
      <c r="AV1370" s="11" t="s">
        <v>24</v>
      </c>
      <c r="AW1370" s="11" t="s">
        <v>41</v>
      </c>
      <c r="AX1370" s="11" t="s">
        <v>78</v>
      </c>
      <c r="AY1370" s="214" t="s">
        <v>168</v>
      </c>
    </row>
    <row r="1371" spans="2:65" s="12" customFormat="1" ht="13.5">
      <c r="B1371" s="215"/>
      <c r="C1371" s="216"/>
      <c r="D1371" s="205" t="s">
        <v>177</v>
      </c>
      <c r="E1371" s="227" t="s">
        <v>22</v>
      </c>
      <c r="F1371" s="228" t="s">
        <v>2583</v>
      </c>
      <c r="G1371" s="216"/>
      <c r="H1371" s="229">
        <v>13.166</v>
      </c>
      <c r="I1371" s="221"/>
      <c r="J1371" s="216"/>
      <c r="K1371" s="216"/>
      <c r="L1371" s="222"/>
      <c r="M1371" s="223"/>
      <c r="N1371" s="224"/>
      <c r="O1371" s="224"/>
      <c r="P1371" s="224"/>
      <c r="Q1371" s="224"/>
      <c r="R1371" s="224"/>
      <c r="S1371" s="224"/>
      <c r="T1371" s="225"/>
      <c r="AT1371" s="226" t="s">
        <v>177</v>
      </c>
      <c r="AU1371" s="226" t="s">
        <v>87</v>
      </c>
      <c r="AV1371" s="12" t="s">
        <v>87</v>
      </c>
      <c r="AW1371" s="12" t="s">
        <v>41</v>
      </c>
      <c r="AX1371" s="12" t="s">
        <v>78</v>
      </c>
      <c r="AY1371" s="226" t="s">
        <v>168</v>
      </c>
    </row>
    <row r="1372" spans="2:65" s="11" customFormat="1" ht="13.5">
      <c r="B1372" s="203"/>
      <c r="C1372" s="204"/>
      <c r="D1372" s="205" t="s">
        <v>177</v>
      </c>
      <c r="E1372" s="206" t="s">
        <v>22</v>
      </c>
      <c r="F1372" s="207" t="s">
        <v>292</v>
      </c>
      <c r="G1372" s="204"/>
      <c r="H1372" s="208" t="s">
        <v>22</v>
      </c>
      <c r="I1372" s="209"/>
      <c r="J1372" s="204"/>
      <c r="K1372" s="204"/>
      <c r="L1372" s="210"/>
      <c r="M1372" s="211"/>
      <c r="N1372" s="212"/>
      <c r="O1372" s="212"/>
      <c r="P1372" s="212"/>
      <c r="Q1372" s="212"/>
      <c r="R1372" s="212"/>
      <c r="S1372" s="212"/>
      <c r="T1372" s="213"/>
      <c r="AT1372" s="214" t="s">
        <v>177</v>
      </c>
      <c r="AU1372" s="214" t="s">
        <v>87</v>
      </c>
      <c r="AV1372" s="11" t="s">
        <v>24</v>
      </c>
      <c r="AW1372" s="11" t="s">
        <v>41</v>
      </c>
      <c r="AX1372" s="11" t="s">
        <v>78</v>
      </c>
      <c r="AY1372" s="214" t="s">
        <v>168</v>
      </c>
    </row>
    <row r="1373" spans="2:65" s="12" customFormat="1" ht="13.5">
      <c r="B1373" s="215"/>
      <c r="C1373" s="216"/>
      <c r="D1373" s="205" t="s">
        <v>177</v>
      </c>
      <c r="E1373" s="227" t="s">
        <v>22</v>
      </c>
      <c r="F1373" s="228" t="s">
        <v>2584</v>
      </c>
      <c r="G1373" s="216"/>
      <c r="H1373" s="229">
        <v>502.81</v>
      </c>
      <c r="I1373" s="221"/>
      <c r="J1373" s="216"/>
      <c r="K1373" s="216"/>
      <c r="L1373" s="222"/>
      <c r="M1373" s="223"/>
      <c r="N1373" s="224"/>
      <c r="O1373" s="224"/>
      <c r="P1373" s="224"/>
      <c r="Q1373" s="224"/>
      <c r="R1373" s="224"/>
      <c r="S1373" s="224"/>
      <c r="T1373" s="225"/>
      <c r="AT1373" s="226" t="s">
        <v>177</v>
      </c>
      <c r="AU1373" s="226" t="s">
        <v>87</v>
      </c>
      <c r="AV1373" s="12" t="s">
        <v>87</v>
      </c>
      <c r="AW1373" s="12" t="s">
        <v>41</v>
      </c>
      <c r="AX1373" s="12" t="s">
        <v>78</v>
      </c>
      <c r="AY1373" s="226" t="s">
        <v>168</v>
      </c>
    </row>
    <row r="1374" spans="2:65" s="11" customFormat="1" ht="13.5">
      <c r="B1374" s="203"/>
      <c r="C1374" s="204"/>
      <c r="D1374" s="205" t="s">
        <v>177</v>
      </c>
      <c r="E1374" s="206" t="s">
        <v>22</v>
      </c>
      <c r="F1374" s="207" t="s">
        <v>2585</v>
      </c>
      <c r="G1374" s="204"/>
      <c r="H1374" s="208" t="s">
        <v>22</v>
      </c>
      <c r="I1374" s="209"/>
      <c r="J1374" s="204"/>
      <c r="K1374" s="204"/>
      <c r="L1374" s="210"/>
      <c r="M1374" s="211"/>
      <c r="N1374" s="212"/>
      <c r="O1374" s="212"/>
      <c r="P1374" s="212"/>
      <c r="Q1374" s="212"/>
      <c r="R1374" s="212"/>
      <c r="S1374" s="212"/>
      <c r="T1374" s="213"/>
      <c r="AT1374" s="214" t="s">
        <v>177</v>
      </c>
      <c r="AU1374" s="214" t="s">
        <v>87</v>
      </c>
      <c r="AV1374" s="11" t="s">
        <v>24</v>
      </c>
      <c r="AW1374" s="11" t="s">
        <v>41</v>
      </c>
      <c r="AX1374" s="11" t="s">
        <v>78</v>
      </c>
      <c r="AY1374" s="214" t="s">
        <v>168</v>
      </c>
    </row>
    <row r="1375" spans="2:65" s="12" customFormat="1" ht="13.5">
      <c r="B1375" s="215"/>
      <c r="C1375" s="216"/>
      <c r="D1375" s="205" t="s">
        <v>177</v>
      </c>
      <c r="E1375" s="227" t="s">
        <v>22</v>
      </c>
      <c r="F1375" s="228" t="s">
        <v>2586</v>
      </c>
      <c r="G1375" s="216"/>
      <c r="H1375" s="229">
        <v>14.288</v>
      </c>
      <c r="I1375" s="221"/>
      <c r="J1375" s="216"/>
      <c r="K1375" s="216"/>
      <c r="L1375" s="222"/>
      <c r="M1375" s="223"/>
      <c r="N1375" s="224"/>
      <c r="O1375" s="224"/>
      <c r="P1375" s="224"/>
      <c r="Q1375" s="224"/>
      <c r="R1375" s="224"/>
      <c r="S1375" s="224"/>
      <c r="T1375" s="225"/>
      <c r="AT1375" s="226" t="s">
        <v>177</v>
      </c>
      <c r="AU1375" s="226" t="s">
        <v>87</v>
      </c>
      <c r="AV1375" s="12" t="s">
        <v>87</v>
      </c>
      <c r="AW1375" s="12" t="s">
        <v>41</v>
      </c>
      <c r="AX1375" s="12" t="s">
        <v>78</v>
      </c>
      <c r="AY1375" s="226" t="s">
        <v>168</v>
      </c>
    </row>
    <row r="1376" spans="2:65" s="11" customFormat="1" ht="13.5">
      <c r="B1376" s="203"/>
      <c r="C1376" s="204"/>
      <c r="D1376" s="205" t="s">
        <v>177</v>
      </c>
      <c r="E1376" s="206" t="s">
        <v>22</v>
      </c>
      <c r="F1376" s="207" t="s">
        <v>2587</v>
      </c>
      <c r="G1376" s="204"/>
      <c r="H1376" s="208" t="s">
        <v>22</v>
      </c>
      <c r="I1376" s="209"/>
      <c r="J1376" s="204"/>
      <c r="K1376" s="204"/>
      <c r="L1376" s="210"/>
      <c r="M1376" s="211"/>
      <c r="N1376" s="212"/>
      <c r="O1376" s="212"/>
      <c r="P1376" s="212"/>
      <c r="Q1376" s="212"/>
      <c r="R1376" s="212"/>
      <c r="S1376" s="212"/>
      <c r="T1376" s="213"/>
      <c r="AT1376" s="214" t="s">
        <v>177</v>
      </c>
      <c r="AU1376" s="214" t="s">
        <v>87</v>
      </c>
      <c r="AV1376" s="11" t="s">
        <v>24</v>
      </c>
      <c r="AW1376" s="11" t="s">
        <v>41</v>
      </c>
      <c r="AX1376" s="11" t="s">
        <v>78</v>
      </c>
      <c r="AY1376" s="214" t="s">
        <v>168</v>
      </c>
    </row>
    <row r="1377" spans="2:65" s="12" customFormat="1" ht="13.5">
      <c r="B1377" s="215"/>
      <c r="C1377" s="216"/>
      <c r="D1377" s="205" t="s">
        <v>177</v>
      </c>
      <c r="E1377" s="227" t="s">
        <v>22</v>
      </c>
      <c r="F1377" s="228" t="s">
        <v>2588</v>
      </c>
      <c r="G1377" s="216"/>
      <c r="H1377" s="229">
        <v>3.0859999999999999</v>
      </c>
      <c r="I1377" s="221"/>
      <c r="J1377" s="216"/>
      <c r="K1377" s="216"/>
      <c r="L1377" s="222"/>
      <c r="M1377" s="223"/>
      <c r="N1377" s="224"/>
      <c r="O1377" s="224"/>
      <c r="P1377" s="224"/>
      <c r="Q1377" s="224"/>
      <c r="R1377" s="224"/>
      <c r="S1377" s="224"/>
      <c r="T1377" s="225"/>
      <c r="AT1377" s="226" t="s">
        <v>177</v>
      </c>
      <c r="AU1377" s="226" t="s">
        <v>87</v>
      </c>
      <c r="AV1377" s="12" t="s">
        <v>87</v>
      </c>
      <c r="AW1377" s="12" t="s">
        <v>41</v>
      </c>
      <c r="AX1377" s="12" t="s">
        <v>78</v>
      </c>
      <c r="AY1377" s="226" t="s">
        <v>168</v>
      </c>
    </row>
    <row r="1378" spans="2:65" s="11" customFormat="1" ht="13.5">
      <c r="B1378" s="203"/>
      <c r="C1378" s="204"/>
      <c r="D1378" s="205" t="s">
        <v>177</v>
      </c>
      <c r="E1378" s="206" t="s">
        <v>22</v>
      </c>
      <c r="F1378" s="207" t="s">
        <v>2589</v>
      </c>
      <c r="G1378" s="204"/>
      <c r="H1378" s="208" t="s">
        <v>22</v>
      </c>
      <c r="I1378" s="209"/>
      <c r="J1378" s="204"/>
      <c r="K1378" s="204"/>
      <c r="L1378" s="210"/>
      <c r="M1378" s="211"/>
      <c r="N1378" s="212"/>
      <c r="O1378" s="212"/>
      <c r="P1378" s="212"/>
      <c r="Q1378" s="212"/>
      <c r="R1378" s="212"/>
      <c r="S1378" s="212"/>
      <c r="T1378" s="213"/>
      <c r="AT1378" s="214" t="s">
        <v>177</v>
      </c>
      <c r="AU1378" s="214" t="s">
        <v>87</v>
      </c>
      <c r="AV1378" s="11" t="s">
        <v>24</v>
      </c>
      <c r="AW1378" s="11" t="s">
        <v>41</v>
      </c>
      <c r="AX1378" s="11" t="s">
        <v>78</v>
      </c>
      <c r="AY1378" s="214" t="s">
        <v>168</v>
      </c>
    </row>
    <row r="1379" spans="2:65" s="12" customFormat="1" ht="13.5">
      <c r="B1379" s="215"/>
      <c r="C1379" s="216"/>
      <c r="D1379" s="205" t="s">
        <v>177</v>
      </c>
      <c r="E1379" s="227" t="s">
        <v>22</v>
      </c>
      <c r="F1379" s="228" t="s">
        <v>2590</v>
      </c>
      <c r="G1379" s="216"/>
      <c r="H1379" s="229">
        <v>1.0880000000000001</v>
      </c>
      <c r="I1379" s="221"/>
      <c r="J1379" s="216"/>
      <c r="K1379" s="216"/>
      <c r="L1379" s="222"/>
      <c r="M1379" s="223"/>
      <c r="N1379" s="224"/>
      <c r="O1379" s="224"/>
      <c r="P1379" s="224"/>
      <c r="Q1379" s="224"/>
      <c r="R1379" s="224"/>
      <c r="S1379" s="224"/>
      <c r="T1379" s="225"/>
      <c r="AT1379" s="226" t="s">
        <v>177</v>
      </c>
      <c r="AU1379" s="226" t="s">
        <v>87</v>
      </c>
      <c r="AV1379" s="12" t="s">
        <v>87</v>
      </c>
      <c r="AW1379" s="12" t="s">
        <v>41</v>
      </c>
      <c r="AX1379" s="12" t="s">
        <v>78</v>
      </c>
      <c r="AY1379" s="226" t="s">
        <v>168</v>
      </c>
    </row>
    <row r="1380" spans="2:65" s="11" customFormat="1" ht="13.5">
      <c r="B1380" s="203"/>
      <c r="C1380" s="204"/>
      <c r="D1380" s="205" t="s">
        <v>177</v>
      </c>
      <c r="E1380" s="206" t="s">
        <v>22</v>
      </c>
      <c r="F1380" s="207" t="s">
        <v>310</v>
      </c>
      <c r="G1380" s="204"/>
      <c r="H1380" s="208" t="s">
        <v>22</v>
      </c>
      <c r="I1380" s="209"/>
      <c r="J1380" s="204"/>
      <c r="K1380" s="204"/>
      <c r="L1380" s="210"/>
      <c r="M1380" s="211"/>
      <c r="N1380" s="212"/>
      <c r="O1380" s="212"/>
      <c r="P1380" s="212"/>
      <c r="Q1380" s="212"/>
      <c r="R1380" s="212"/>
      <c r="S1380" s="212"/>
      <c r="T1380" s="213"/>
      <c r="AT1380" s="214" t="s">
        <v>177</v>
      </c>
      <c r="AU1380" s="214" t="s">
        <v>87</v>
      </c>
      <c r="AV1380" s="11" t="s">
        <v>24</v>
      </c>
      <c r="AW1380" s="11" t="s">
        <v>41</v>
      </c>
      <c r="AX1380" s="11" t="s">
        <v>78</v>
      </c>
      <c r="AY1380" s="214" t="s">
        <v>168</v>
      </c>
    </row>
    <row r="1381" spans="2:65" s="12" customFormat="1" ht="13.5">
      <c r="B1381" s="215"/>
      <c r="C1381" s="216"/>
      <c r="D1381" s="205" t="s">
        <v>177</v>
      </c>
      <c r="E1381" s="227" t="s">
        <v>22</v>
      </c>
      <c r="F1381" s="228" t="s">
        <v>2591</v>
      </c>
      <c r="G1381" s="216"/>
      <c r="H1381" s="229">
        <v>502.6</v>
      </c>
      <c r="I1381" s="221"/>
      <c r="J1381" s="216"/>
      <c r="K1381" s="216"/>
      <c r="L1381" s="222"/>
      <c r="M1381" s="223"/>
      <c r="N1381" s="224"/>
      <c r="O1381" s="224"/>
      <c r="P1381" s="224"/>
      <c r="Q1381" s="224"/>
      <c r="R1381" s="224"/>
      <c r="S1381" s="224"/>
      <c r="T1381" s="225"/>
      <c r="AT1381" s="226" t="s">
        <v>177</v>
      </c>
      <c r="AU1381" s="226" t="s">
        <v>87</v>
      </c>
      <c r="AV1381" s="12" t="s">
        <v>87</v>
      </c>
      <c r="AW1381" s="12" t="s">
        <v>41</v>
      </c>
      <c r="AX1381" s="12" t="s">
        <v>78</v>
      </c>
      <c r="AY1381" s="226" t="s">
        <v>168</v>
      </c>
    </row>
    <row r="1382" spans="2:65" s="11" customFormat="1" ht="13.5">
      <c r="B1382" s="203"/>
      <c r="C1382" s="204"/>
      <c r="D1382" s="205" t="s">
        <v>177</v>
      </c>
      <c r="E1382" s="206" t="s">
        <v>22</v>
      </c>
      <c r="F1382" s="207" t="s">
        <v>2592</v>
      </c>
      <c r="G1382" s="204"/>
      <c r="H1382" s="208" t="s">
        <v>22</v>
      </c>
      <c r="I1382" s="209"/>
      <c r="J1382" s="204"/>
      <c r="K1382" s="204"/>
      <c r="L1382" s="210"/>
      <c r="M1382" s="211"/>
      <c r="N1382" s="212"/>
      <c r="O1382" s="212"/>
      <c r="P1382" s="212"/>
      <c r="Q1382" s="212"/>
      <c r="R1382" s="212"/>
      <c r="S1382" s="212"/>
      <c r="T1382" s="213"/>
      <c r="AT1382" s="214" t="s">
        <v>177</v>
      </c>
      <c r="AU1382" s="214" t="s">
        <v>87</v>
      </c>
      <c r="AV1382" s="11" t="s">
        <v>24</v>
      </c>
      <c r="AW1382" s="11" t="s">
        <v>41</v>
      </c>
      <c r="AX1382" s="11" t="s">
        <v>78</v>
      </c>
      <c r="AY1382" s="214" t="s">
        <v>168</v>
      </c>
    </row>
    <row r="1383" spans="2:65" s="12" customFormat="1" ht="13.5">
      <c r="B1383" s="215"/>
      <c r="C1383" s="216"/>
      <c r="D1383" s="205" t="s">
        <v>177</v>
      </c>
      <c r="E1383" s="227" t="s">
        <v>22</v>
      </c>
      <c r="F1383" s="228" t="s">
        <v>2593</v>
      </c>
      <c r="G1383" s="216"/>
      <c r="H1383" s="229">
        <v>9.9529999999999994</v>
      </c>
      <c r="I1383" s="221"/>
      <c r="J1383" s="216"/>
      <c r="K1383" s="216"/>
      <c r="L1383" s="222"/>
      <c r="M1383" s="223"/>
      <c r="N1383" s="224"/>
      <c r="O1383" s="224"/>
      <c r="P1383" s="224"/>
      <c r="Q1383" s="224"/>
      <c r="R1383" s="224"/>
      <c r="S1383" s="224"/>
      <c r="T1383" s="225"/>
      <c r="AT1383" s="226" t="s">
        <v>177</v>
      </c>
      <c r="AU1383" s="226" t="s">
        <v>87</v>
      </c>
      <c r="AV1383" s="12" t="s">
        <v>87</v>
      </c>
      <c r="AW1383" s="12" t="s">
        <v>41</v>
      </c>
      <c r="AX1383" s="12" t="s">
        <v>78</v>
      </c>
      <c r="AY1383" s="226" t="s">
        <v>168</v>
      </c>
    </row>
    <row r="1384" spans="2:65" s="12" customFormat="1" ht="13.5">
      <c r="B1384" s="215"/>
      <c r="C1384" s="216"/>
      <c r="D1384" s="205" t="s">
        <v>177</v>
      </c>
      <c r="E1384" s="227" t="s">
        <v>22</v>
      </c>
      <c r="F1384" s="228" t="s">
        <v>2594</v>
      </c>
      <c r="G1384" s="216"/>
      <c r="H1384" s="229">
        <v>3.2480000000000002</v>
      </c>
      <c r="I1384" s="221"/>
      <c r="J1384" s="216"/>
      <c r="K1384" s="216"/>
      <c r="L1384" s="222"/>
      <c r="M1384" s="223"/>
      <c r="N1384" s="224"/>
      <c r="O1384" s="224"/>
      <c r="P1384" s="224"/>
      <c r="Q1384" s="224"/>
      <c r="R1384" s="224"/>
      <c r="S1384" s="224"/>
      <c r="T1384" s="225"/>
      <c r="AT1384" s="226" t="s">
        <v>177</v>
      </c>
      <c r="AU1384" s="226" t="s">
        <v>87</v>
      </c>
      <c r="AV1384" s="12" t="s">
        <v>87</v>
      </c>
      <c r="AW1384" s="12" t="s">
        <v>41</v>
      </c>
      <c r="AX1384" s="12" t="s">
        <v>78</v>
      </c>
      <c r="AY1384" s="226" t="s">
        <v>168</v>
      </c>
    </row>
    <row r="1385" spans="2:65" s="11" customFormat="1" ht="13.5">
      <c r="B1385" s="203"/>
      <c r="C1385" s="204"/>
      <c r="D1385" s="205" t="s">
        <v>177</v>
      </c>
      <c r="E1385" s="206" t="s">
        <v>22</v>
      </c>
      <c r="F1385" s="207" t="s">
        <v>820</v>
      </c>
      <c r="G1385" s="204"/>
      <c r="H1385" s="208" t="s">
        <v>22</v>
      </c>
      <c r="I1385" s="209"/>
      <c r="J1385" s="204"/>
      <c r="K1385" s="204"/>
      <c r="L1385" s="210"/>
      <c r="M1385" s="211"/>
      <c r="N1385" s="212"/>
      <c r="O1385" s="212"/>
      <c r="P1385" s="212"/>
      <c r="Q1385" s="212"/>
      <c r="R1385" s="212"/>
      <c r="S1385" s="212"/>
      <c r="T1385" s="213"/>
      <c r="AT1385" s="214" t="s">
        <v>177</v>
      </c>
      <c r="AU1385" s="214" t="s">
        <v>87</v>
      </c>
      <c r="AV1385" s="11" t="s">
        <v>24</v>
      </c>
      <c r="AW1385" s="11" t="s">
        <v>41</v>
      </c>
      <c r="AX1385" s="11" t="s">
        <v>78</v>
      </c>
      <c r="AY1385" s="214" t="s">
        <v>168</v>
      </c>
    </row>
    <row r="1386" spans="2:65" s="12" customFormat="1" ht="13.5">
      <c r="B1386" s="215"/>
      <c r="C1386" s="216"/>
      <c r="D1386" s="205" t="s">
        <v>177</v>
      </c>
      <c r="E1386" s="227" t="s">
        <v>22</v>
      </c>
      <c r="F1386" s="228" t="s">
        <v>2595</v>
      </c>
      <c r="G1386" s="216"/>
      <c r="H1386" s="229">
        <v>3.0489999999999999</v>
      </c>
      <c r="I1386" s="221"/>
      <c r="J1386" s="216"/>
      <c r="K1386" s="216"/>
      <c r="L1386" s="222"/>
      <c r="M1386" s="223"/>
      <c r="N1386" s="224"/>
      <c r="O1386" s="224"/>
      <c r="P1386" s="224"/>
      <c r="Q1386" s="224"/>
      <c r="R1386" s="224"/>
      <c r="S1386" s="224"/>
      <c r="T1386" s="225"/>
      <c r="AT1386" s="226" t="s">
        <v>177</v>
      </c>
      <c r="AU1386" s="226" t="s">
        <v>87</v>
      </c>
      <c r="AV1386" s="12" t="s">
        <v>87</v>
      </c>
      <c r="AW1386" s="12" t="s">
        <v>41</v>
      </c>
      <c r="AX1386" s="12" t="s">
        <v>78</v>
      </c>
      <c r="AY1386" s="226" t="s">
        <v>168</v>
      </c>
    </row>
    <row r="1387" spans="2:65" s="11" customFormat="1" ht="13.5">
      <c r="B1387" s="203"/>
      <c r="C1387" s="204"/>
      <c r="D1387" s="205" t="s">
        <v>177</v>
      </c>
      <c r="E1387" s="206" t="s">
        <v>22</v>
      </c>
      <c r="F1387" s="207" t="s">
        <v>825</v>
      </c>
      <c r="G1387" s="204"/>
      <c r="H1387" s="208" t="s">
        <v>22</v>
      </c>
      <c r="I1387" s="209"/>
      <c r="J1387" s="204"/>
      <c r="K1387" s="204"/>
      <c r="L1387" s="210"/>
      <c r="M1387" s="211"/>
      <c r="N1387" s="212"/>
      <c r="O1387" s="212"/>
      <c r="P1387" s="212"/>
      <c r="Q1387" s="212"/>
      <c r="R1387" s="212"/>
      <c r="S1387" s="212"/>
      <c r="T1387" s="213"/>
      <c r="AT1387" s="214" t="s">
        <v>177</v>
      </c>
      <c r="AU1387" s="214" t="s">
        <v>87</v>
      </c>
      <c r="AV1387" s="11" t="s">
        <v>24</v>
      </c>
      <c r="AW1387" s="11" t="s">
        <v>41</v>
      </c>
      <c r="AX1387" s="11" t="s">
        <v>78</v>
      </c>
      <c r="AY1387" s="214" t="s">
        <v>168</v>
      </c>
    </row>
    <row r="1388" spans="2:65" s="12" customFormat="1" ht="13.5">
      <c r="B1388" s="215"/>
      <c r="C1388" s="216"/>
      <c r="D1388" s="217" t="s">
        <v>177</v>
      </c>
      <c r="E1388" s="218" t="s">
        <v>22</v>
      </c>
      <c r="F1388" s="219" t="s">
        <v>2596</v>
      </c>
      <c r="G1388" s="216"/>
      <c r="H1388" s="220">
        <v>1.1379999999999999</v>
      </c>
      <c r="I1388" s="221"/>
      <c r="J1388" s="216"/>
      <c r="K1388" s="216"/>
      <c r="L1388" s="222"/>
      <c r="M1388" s="223"/>
      <c r="N1388" s="224"/>
      <c r="O1388" s="224"/>
      <c r="P1388" s="224"/>
      <c r="Q1388" s="224"/>
      <c r="R1388" s="224"/>
      <c r="S1388" s="224"/>
      <c r="T1388" s="225"/>
      <c r="AT1388" s="226" t="s">
        <v>177</v>
      </c>
      <c r="AU1388" s="226" t="s">
        <v>87</v>
      </c>
      <c r="AV1388" s="12" t="s">
        <v>87</v>
      </c>
      <c r="AW1388" s="12" t="s">
        <v>41</v>
      </c>
      <c r="AX1388" s="12" t="s">
        <v>78</v>
      </c>
      <c r="AY1388" s="226" t="s">
        <v>168</v>
      </c>
    </row>
    <row r="1389" spans="2:65" s="1" customFormat="1" ht="31.5" customHeight="1">
      <c r="B1389" s="39"/>
      <c r="C1389" s="191" t="s">
        <v>2597</v>
      </c>
      <c r="D1389" s="191" t="s">
        <v>170</v>
      </c>
      <c r="E1389" s="192" t="s">
        <v>2598</v>
      </c>
      <c r="F1389" s="193" t="s">
        <v>2599</v>
      </c>
      <c r="G1389" s="194" t="s">
        <v>218</v>
      </c>
      <c r="H1389" s="195">
        <v>1.736</v>
      </c>
      <c r="I1389" s="196"/>
      <c r="J1389" s="197">
        <f>ROUND(I1389*H1389,2)</f>
        <v>0</v>
      </c>
      <c r="K1389" s="193" t="s">
        <v>174</v>
      </c>
      <c r="L1389" s="59"/>
      <c r="M1389" s="198" t="s">
        <v>22</v>
      </c>
      <c r="N1389" s="199" t="s">
        <v>49</v>
      </c>
      <c r="O1389" s="40"/>
      <c r="P1389" s="200">
        <f>O1389*H1389</f>
        <v>0</v>
      </c>
      <c r="Q1389" s="200">
        <v>0</v>
      </c>
      <c r="R1389" s="200">
        <f>Q1389*H1389</f>
        <v>0</v>
      </c>
      <c r="S1389" s="200">
        <v>0</v>
      </c>
      <c r="T1389" s="201">
        <f>S1389*H1389</f>
        <v>0</v>
      </c>
      <c r="AR1389" s="22" t="s">
        <v>249</v>
      </c>
      <c r="AT1389" s="22" t="s">
        <v>170</v>
      </c>
      <c r="AU1389" s="22" t="s">
        <v>87</v>
      </c>
      <c r="AY1389" s="22" t="s">
        <v>168</v>
      </c>
      <c r="BE1389" s="202">
        <f>IF(N1389="základní",J1389,0)</f>
        <v>0</v>
      </c>
      <c r="BF1389" s="202">
        <f>IF(N1389="snížená",J1389,0)</f>
        <v>0</v>
      </c>
      <c r="BG1389" s="202">
        <f>IF(N1389="zákl. přenesená",J1389,0)</f>
        <v>0</v>
      </c>
      <c r="BH1389" s="202">
        <f>IF(N1389="sníž. přenesená",J1389,0)</f>
        <v>0</v>
      </c>
      <c r="BI1389" s="202">
        <f>IF(N1389="nulová",J1389,0)</f>
        <v>0</v>
      </c>
      <c r="BJ1389" s="22" t="s">
        <v>24</v>
      </c>
      <c r="BK1389" s="202">
        <f>ROUND(I1389*H1389,2)</f>
        <v>0</v>
      </c>
      <c r="BL1389" s="22" t="s">
        <v>249</v>
      </c>
      <c r="BM1389" s="22" t="s">
        <v>2600</v>
      </c>
    </row>
    <row r="1390" spans="2:65" s="10" customFormat="1" ht="29.85" customHeight="1">
      <c r="B1390" s="174"/>
      <c r="C1390" s="175"/>
      <c r="D1390" s="188" t="s">
        <v>77</v>
      </c>
      <c r="E1390" s="189" t="s">
        <v>2601</v>
      </c>
      <c r="F1390" s="189" t="s">
        <v>2602</v>
      </c>
      <c r="G1390" s="175"/>
      <c r="H1390" s="175"/>
      <c r="I1390" s="178"/>
      <c r="J1390" s="190">
        <f>BK1390</f>
        <v>0</v>
      </c>
      <c r="K1390" s="175"/>
      <c r="L1390" s="180"/>
      <c r="M1390" s="181"/>
      <c r="N1390" s="182"/>
      <c r="O1390" s="182"/>
      <c r="P1390" s="183">
        <f>SUM(P1391:P1464)</f>
        <v>0</v>
      </c>
      <c r="Q1390" s="182"/>
      <c r="R1390" s="183">
        <f>SUM(R1391:R1464)</f>
        <v>2.3160304000000003</v>
      </c>
      <c r="S1390" s="182"/>
      <c r="T1390" s="184">
        <f>SUM(T1391:T1464)</f>
        <v>0</v>
      </c>
      <c r="AR1390" s="185" t="s">
        <v>87</v>
      </c>
      <c r="AT1390" s="186" t="s">
        <v>77</v>
      </c>
      <c r="AU1390" s="186" t="s">
        <v>24</v>
      </c>
      <c r="AY1390" s="185" t="s">
        <v>168</v>
      </c>
      <c r="BK1390" s="187">
        <f>SUM(BK1391:BK1464)</f>
        <v>0</v>
      </c>
    </row>
    <row r="1391" spans="2:65" s="1" customFormat="1" ht="22.5" customHeight="1">
      <c r="B1391" s="39"/>
      <c r="C1391" s="191" t="s">
        <v>2603</v>
      </c>
      <c r="D1391" s="191" t="s">
        <v>170</v>
      </c>
      <c r="E1391" s="192" t="s">
        <v>2604</v>
      </c>
      <c r="F1391" s="193" t="s">
        <v>2605</v>
      </c>
      <c r="G1391" s="194" t="s">
        <v>173</v>
      </c>
      <c r="H1391" s="195">
        <v>111.88</v>
      </c>
      <c r="I1391" s="196"/>
      <c r="J1391" s="197">
        <f>ROUND(I1391*H1391,2)</f>
        <v>0</v>
      </c>
      <c r="K1391" s="193" t="s">
        <v>174</v>
      </c>
      <c r="L1391" s="59"/>
      <c r="M1391" s="198" t="s">
        <v>22</v>
      </c>
      <c r="N1391" s="199" t="s">
        <v>49</v>
      </c>
      <c r="O1391" s="40"/>
      <c r="P1391" s="200">
        <f>O1391*H1391</f>
        <v>0</v>
      </c>
      <c r="Q1391" s="200">
        <v>3.0000000000000001E-3</v>
      </c>
      <c r="R1391" s="200">
        <f>Q1391*H1391</f>
        <v>0.33563999999999999</v>
      </c>
      <c r="S1391" s="200">
        <v>0</v>
      </c>
      <c r="T1391" s="201">
        <f>S1391*H1391</f>
        <v>0</v>
      </c>
      <c r="AR1391" s="22" t="s">
        <v>249</v>
      </c>
      <c r="AT1391" s="22" t="s">
        <v>170</v>
      </c>
      <c r="AU1391" s="22" t="s">
        <v>87</v>
      </c>
      <c r="AY1391" s="22" t="s">
        <v>168</v>
      </c>
      <c r="BE1391" s="202">
        <f>IF(N1391="základní",J1391,0)</f>
        <v>0</v>
      </c>
      <c r="BF1391" s="202">
        <f>IF(N1391="snížená",J1391,0)</f>
        <v>0</v>
      </c>
      <c r="BG1391" s="202">
        <f>IF(N1391="zákl. přenesená",J1391,0)</f>
        <v>0</v>
      </c>
      <c r="BH1391" s="202">
        <f>IF(N1391="sníž. přenesená",J1391,0)</f>
        <v>0</v>
      </c>
      <c r="BI1391" s="202">
        <f>IF(N1391="nulová",J1391,0)</f>
        <v>0</v>
      </c>
      <c r="BJ1391" s="22" t="s">
        <v>24</v>
      </c>
      <c r="BK1391" s="202">
        <f>ROUND(I1391*H1391,2)</f>
        <v>0</v>
      </c>
      <c r="BL1391" s="22" t="s">
        <v>249</v>
      </c>
      <c r="BM1391" s="22" t="s">
        <v>2606</v>
      </c>
    </row>
    <row r="1392" spans="2:65" s="11" customFormat="1" ht="13.5">
      <c r="B1392" s="203"/>
      <c r="C1392" s="204"/>
      <c r="D1392" s="205" t="s">
        <v>177</v>
      </c>
      <c r="E1392" s="206" t="s">
        <v>22</v>
      </c>
      <c r="F1392" s="207" t="s">
        <v>283</v>
      </c>
      <c r="G1392" s="204"/>
      <c r="H1392" s="208" t="s">
        <v>22</v>
      </c>
      <c r="I1392" s="209"/>
      <c r="J1392" s="204"/>
      <c r="K1392" s="204"/>
      <c r="L1392" s="210"/>
      <c r="M1392" s="211"/>
      <c r="N1392" s="212"/>
      <c r="O1392" s="212"/>
      <c r="P1392" s="212"/>
      <c r="Q1392" s="212"/>
      <c r="R1392" s="212"/>
      <c r="S1392" s="212"/>
      <c r="T1392" s="213"/>
      <c r="AT1392" s="214" t="s">
        <v>177</v>
      </c>
      <c r="AU1392" s="214" t="s">
        <v>87</v>
      </c>
      <c r="AV1392" s="11" t="s">
        <v>24</v>
      </c>
      <c r="AW1392" s="11" t="s">
        <v>41</v>
      </c>
      <c r="AX1392" s="11" t="s">
        <v>78</v>
      </c>
      <c r="AY1392" s="214" t="s">
        <v>168</v>
      </c>
    </row>
    <row r="1393" spans="2:51" s="11" customFormat="1" ht="13.5">
      <c r="B1393" s="203"/>
      <c r="C1393" s="204"/>
      <c r="D1393" s="205" t="s">
        <v>177</v>
      </c>
      <c r="E1393" s="206" t="s">
        <v>22</v>
      </c>
      <c r="F1393" s="207" t="s">
        <v>768</v>
      </c>
      <c r="G1393" s="204"/>
      <c r="H1393" s="208" t="s">
        <v>22</v>
      </c>
      <c r="I1393" s="209"/>
      <c r="J1393" s="204"/>
      <c r="K1393" s="204"/>
      <c r="L1393" s="210"/>
      <c r="M1393" s="211"/>
      <c r="N1393" s="212"/>
      <c r="O1393" s="212"/>
      <c r="P1393" s="212"/>
      <c r="Q1393" s="212"/>
      <c r="R1393" s="212"/>
      <c r="S1393" s="212"/>
      <c r="T1393" s="213"/>
      <c r="AT1393" s="214" t="s">
        <v>177</v>
      </c>
      <c r="AU1393" s="214" t="s">
        <v>87</v>
      </c>
      <c r="AV1393" s="11" t="s">
        <v>24</v>
      </c>
      <c r="AW1393" s="11" t="s">
        <v>41</v>
      </c>
      <c r="AX1393" s="11" t="s">
        <v>78</v>
      </c>
      <c r="AY1393" s="214" t="s">
        <v>168</v>
      </c>
    </row>
    <row r="1394" spans="2:51" s="12" customFormat="1" ht="13.5">
      <c r="B1394" s="215"/>
      <c r="C1394" s="216"/>
      <c r="D1394" s="205" t="s">
        <v>177</v>
      </c>
      <c r="E1394" s="227" t="s">
        <v>22</v>
      </c>
      <c r="F1394" s="228" t="s">
        <v>2607</v>
      </c>
      <c r="G1394" s="216"/>
      <c r="H1394" s="229">
        <v>14</v>
      </c>
      <c r="I1394" s="221"/>
      <c r="J1394" s="216"/>
      <c r="K1394" s="216"/>
      <c r="L1394" s="222"/>
      <c r="M1394" s="223"/>
      <c r="N1394" s="224"/>
      <c r="O1394" s="224"/>
      <c r="P1394" s="224"/>
      <c r="Q1394" s="224"/>
      <c r="R1394" s="224"/>
      <c r="S1394" s="224"/>
      <c r="T1394" s="225"/>
      <c r="AT1394" s="226" t="s">
        <v>177</v>
      </c>
      <c r="AU1394" s="226" t="s">
        <v>87</v>
      </c>
      <c r="AV1394" s="12" t="s">
        <v>87</v>
      </c>
      <c r="AW1394" s="12" t="s">
        <v>41</v>
      </c>
      <c r="AX1394" s="12" t="s">
        <v>78</v>
      </c>
      <c r="AY1394" s="226" t="s">
        <v>168</v>
      </c>
    </row>
    <row r="1395" spans="2:51" s="11" customFormat="1" ht="13.5">
      <c r="B1395" s="203"/>
      <c r="C1395" s="204"/>
      <c r="D1395" s="205" t="s">
        <v>177</v>
      </c>
      <c r="E1395" s="206" t="s">
        <v>22</v>
      </c>
      <c r="F1395" s="207" t="s">
        <v>770</v>
      </c>
      <c r="G1395" s="204"/>
      <c r="H1395" s="208" t="s">
        <v>22</v>
      </c>
      <c r="I1395" s="209"/>
      <c r="J1395" s="204"/>
      <c r="K1395" s="204"/>
      <c r="L1395" s="210"/>
      <c r="M1395" s="211"/>
      <c r="N1395" s="212"/>
      <c r="O1395" s="212"/>
      <c r="P1395" s="212"/>
      <c r="Q1395" s="212"/>
      <c r="R1395" s="212"/>
      <c r="S1395" s="212"/>
      <c r="T1395" s="213"/>
      <c r="AT1395" s="214" t="s">
        <v>177</v>
      </c>
      <c r="AU1395" s="214" t="s">
        <v>87</v>
      </c>
      <c r="AV1395" s="11" t="s">
        <v>24</v>
      </c>
      <c r="AW1395" s="11" t="s">
        <v>41</v>
      </c>
      <c r="AX1395" s="11" t="s">
        <v>78</v>
      </c>
      <c r="AY1395" s="214" t="s">
        <v>168</v>
      </c>
    </row>
    <row r="1396" spans="2:51" s="12" customFormat="1" ht="13.5">
      <c r="B1396" s="215"/>
      <c r="C1396" s="216"/>
      <c r="D1396" s="205" t="s">
        <v>177</v>
      </c>
      <c r="E1396" s="227" t="s">
        <v>22</v>
      </c>
      <c r="F1396" s="228" t="s">
        <v>2608</v>
      </c>
      <c r="G1396" s="216"/>
      <c r="H1396" s="229">
        <v>10.6</v>
      </c>
      <c r="I1396" s="221"/>
      <c r="J1396" s="216"/>
      <c r="K1396" s="216"/>
      <c r="L1396" s="222"/>
      <c r="M1396" s="223"/>
      <c r="N1396" s="224"/>
      <c r="O1396" s="224"/>
      <c r="P1396" s="224"/>
      <c r="Q1396" s="224"/>
      <c r="R1396" s="224"/>
      <c r="S1396" s="224"/>
      <c r="T1396" s="225"/>
      <c r="AT1396" s="226" t="s">
        <v>177</v>
      </c>
      <c r="AU1396" s="226" t="s">
        <v>87</v>
      </c>
      <c r="AV1396" s="12" t="s">
        <v>87</v>
      </c>
      <c r="AW1396" s="12" t="s">
        <v>41</v>
      </c>
      <c r="AX1396" s="12" t="s">
        <v>78</v>
      </c>
      <c r="AY1396" s="226" t="s">
        <v>168</v>
      </c>
    </row>
    <row r="1397" spans="2:51" s="11" customFormat="1" ht="13.5">
      <c r="B1397" s="203"/>
      <c r="C1397" s="204"/>
      <c r="D1397" s="205" t="s">
        <v>177</v>
      </c>
      <c r="E1397" s="206" t="s">
        <v>22</v>
      </c>
      <c r="F1397" s="207" t="s">
        <v>783</v>
      </c>
      <c r="G1397" s="204"/>
      <c r="H1397" s="208" t="s">
        <v>22</v>
      </c>
      <c r="I1397" s="209"/>
      <c r="J1397" s="204"/>
      <c r="K1397" s="204"/>
      <c r="L1397" s="210"/>
      <c r="M1397" s="211"/>
      <c r="N1397" s="212"/>
      <c r="O1397" s="212"/>
      <c r="P1397" s="212"/>
      <c r="Q1397" s="212"/>
      <c r="R1397" s="212"/>
      <c r="S1397" s="212"/>
      <c r="T1397" s="213"/>
      <c r="AT1397" s="214" t="s">
        <v>177</v>
      </c>
      <c r="AU1397" s="214" t="s">
        <v>87</v>
      </c>
      <c r="AV1397" s="11" t="s">
        <v>24</v>
      </c>
      <c r="AW1397" s="11" t="s">
        <v>41</v>
      </c>
      <c r="AX1397" s="11" t="s">
        <v>78</v>
      </c>
      <c r="AY1397" s="214" t="s">
        <v>168</v>
      </c>
    </row>
    <row r="1398" spans="2:51" s="12" customFormat="1" ht="13.5">
      <c r="B1398" s="215"/>
      <c r="C1398" s="216"/>
      <c r="D1398" s="205" t="s">
        <v>177</v>
      </c>
      <c r="E1398" s="227" t="s">
        <v>22</v>
      </c>
      <c r="F1398" s="228" t="s">
        <v>2609</v>
      </c>
      <c r="G1398" s="216"/>
      <c r="H1398" s="229">
        <v>12.48</v>
      </c>
      <c r="I1398" s="221"/>
      <c r="J1398" s="216"/>
      <c r="K1398" s="216"/>
      <c r="L1398" s="222"/>
      <c r="M1398" s="223"/>
      <c r="N1398" s="224"/>
      <c r="O1398" s="224"/>
      <c r="P1398" s="224"/>
      <c r="Q1398" s="224"/>
      <c r="R1398" s="224"/>
      <c r="S1398" s="224"/>
      <c r="T1398" s="225"/>
      <c r="AT1398" s="226" t="s">
        <v>177</v>
      </c>
      <c r="AU1398" s="226" t="s">
        <v>87</v>
      </c>
      <c r="AV1398" s="12" t="s">
        <v>87</v>
      </c>
      <c r="AW1398" s="12" t="s">
        <v>41</v>
      </c>
      <c r="AX1398" s="12" t="s">
        <v>78</v>
      </c>
      <c r="AY1398" s="226" t="s">
        <v>168</v>
      </c>
    </row>
    <row r="1399" spans="2:51" s="11" customFormat="1" ht="13.5">
      <c r="B1399" s="203"/>
      <c r="C1399" s="204"/>
      <c r="D1399" s="205" t="s">
        <v>177</v>
      </c>
      <c r="E1399" s="206" t="s">
        <v>22</v>
      </c>
      <c r="F1399" s="207" t="s">
        <v>292</v>
      </c>
      <c r="G1399" s="204"/>
      <c r="H1399" s="208" t="s">
        <v>22</v>
      </c>
      <c r="I1399" s="209"/>
      <c r="J1399" s="204"/>
      <c r="K1399" s="204"/>
      <c r="L1399" s="210"/>
      <c r="M1399" s="211"/>
      <c r="N1399" s="212"/>
      <c r="O1399" s="212"/>
      <c r="P1399" s="212"/>
      <c r="Q1399" s="212"/>
      <c r="R1399" s="212"/>
      <c r="S1399" s="212"/>
      <c r="T1399" s="213"/>
      <c r="AT1399" s="214" t="s">
        <v>177</v>
      </c>
      <c r="AU1399" s="214" t="s">
        <v>87</v>
      </c>
      <c r="AV1399" s="11" t="s">
        <v>24</v>
      </c>
      <c r="AW1399" s="11" t="s">
        <v>41</v>
      </c>
      <c r="AX1399" s="11" t="s">
        <v>78</v>
      </c>
      <c r="AY1399" s="214" t="s">
        <v>168</v>
      </c>
    </row>
    <row r="1400" spans="2:51" s="11" customFormat="1" ht="13.5">
      <c r="B1400" s="203"/>
      <c r="C1400" s="204"/>
      <c r="D1400" s="205" t="s">
        <v>177</v>
      </c>
      <c r="E1400" s="206" t="s">
        <v>22</v>
      </c>
      <c r="F1400" s="207" t="s">
        <v>787</v>
      </c>
      <c r="G1400" s="204"/>
      <c r="H1400" s="208" t="s">
        <v>22</v>
      </c>
      <c r="I1400" s="209"/>
      <c r="J1400" s="204"/>
      <c r="K1400" s="204"/>
      <c r="L1400" s="210"/>
      <c r="M1400" s="211"/>
      <c r="N1400" s="212"/>
      <c r="O1400" s="212"/>
      <c r="P1400" s="212"/>
      <c r="Q1400" s="212"/>
      <c r="R1400" s="212"/>
      <c r="S1400" s="212"/>
      <c r="T1400" s="213"/>
      <c r="AT1400" s="214" t="s">
        <v>177</v>
      </c>
      <c r="AU1400" s="214" t="s">
        <v>87</v>
      </c>
      <c r="AV1400" s="11" t="s">
        <v>24</v>
      </c>
      <c r="AW1400" s="11" t="s">
        <v>41</v>
      </c>
      <c r="AX1400" s="11" t="s">
        <v>78</v>
      </c>
      <c r="AY1400" s="214" t="s">
        <v>168</v>
      </c>
    </row>
    <row r="1401" spans="2:51" s="12" customFormat="1" ht="13.5">
      <c r="B1401" s="215"/>
      <c r="C1401" s="216"/>
      <c r="D1401" s="205" t="s">
        <v>177</v>
      </c>
      <c r="E1401" s="227" t="s">
        <v>22</v>
      </c>
      <c r="F1401" s="228" t="s">
        <v>2607</v>
      </c>
      <c r="G1401" s="216"/>
      <c r="H1401" s="229">
        <v>14</v>
      </c>
      <c r="I1401" s="221"/>
      <c r="J1401" s="216"/>
      <c r="K1401" s="216"/>
      <c r="L1401" s="222"/>
      <c r="M1401" s="223"/>
      <c r="N1401" s="224"/>
      <c r="O1401" s="224"/>
      <c r="P1401" s="224"/>
      <c r="Q1401" s="224"/>
      <c r="R1401" s="224"/>
      <c r="S1401" s="224"/>
      <c r="T1401" s="225"/>
      <c r="AT1401" s="226" t="s">
        <v>177</v>
      </c>
      <c r="AU1401" s="226" t="s">
        <v>87</v>
      </c>
      <c r="AV1401" s="12" t="s">
        <v>87</v>
      </c>
      <c r="AW1401" s="12" t="s">
        <v>41</v>
      </c>
      <c r="AX1401" s="12" t="s">
        <v>78</v>
      </c>
      <c r="AY1401" s="226" t="s">
        <v>168</v>
      </c>
    </row>
    <row r="1402" spans="2:51" s="11" customFormat="1" ht="13.5">
      <c r="B1402" s="203"/>
      <c r="C1402" s="204"/>
      <c r="D1402" s="205" t="s">
        <v>177</v>
      </c>
      <c r="E1402" s="206" t="s">
        <v>22</v>
      </c>
      <c r="F1402" s="207" t="s">
        <v>789</v>
      </c>
      <c r="G1402" s="204"/>
      <c r="H1402" s="208" t="s">
        <v>22</v>
      </c>
      <c r="I1402" s="209"/>
      <c r="J1402" s="204"/>
      <c r="K1402" s="204"/>
      <c r="L1402" s="210"/>
      <c r="M1402" s="211"/>
      <c r="N1402" s="212"/>
      <c r="O1402" s="212"/>
      <c r="P1402" s="212"/>
      <c r="Q1402" s="212"/>
      <c r="R1402" s="212"/>
      <c r="S1402" s="212"/>
      <c r="T1402" s="213"/>
      <c r="AT1402" s="214" t="s">
        <v>177</v>
      </c>
      <c r="AU1402" s="214" t="s">
        <v>87</v>
      </c>
      <c r="AV1402" s="11" t="s">
        <v>24</v>
      </c>
      <c r="AW1402" s="11" t="s">
        <v>41</v>
      </c>
      <c r="AX1402" s="11" t="s">
        <v>78</v>
      </c>
      <c r="AY1402" s="214" t="s">
        <v>168</v>
      </c>
    </row>
    <row r="1403" spans="2:51" s="12" customFormat="1" ht="13.5">
      <c r="B1403" s="215"/>
      <c r="C1403" s="216"/>
      <c r="D1403" s="205" t="s">
        <v>177</v>
      </c>
      <c r="E1403" s="227" t="s">
        <v>22</v>
      </c>
      <c r="F1403" s="228" t="s">
        <v>2610</v>
      </c>
      <c r="G1403" s="216"/>
      <c r="H1403" s="229">
        <v>10.6</v>
      </c>
      <c r="I1403" s="221"/>
      <c r="J1403" s="216"/>
      <c r="K1403" s="216"/>
      <c r="L1403" s="222"/>
      <c r="M1403" s="223"/>
      <c r="N1403" s="224"/>
      <c r="O1403" s="224"/>
      <c r="P1403" s="224"/>
      <c r="Q1403" s="224"/>
      <c r="R1403" s="224"/>
      <c r="S1403" s="224"/>
      <c r="T1403" s="225"/>
      <c r="AT1403" s="226" t="s">
        <v>177</v>
      </c>
      <c r="AU1403" s="226" t="s">
        <v>87</v>
      </c>
      <c r="AV1403" s="12" t="s">
        <v>87</v>
      </c>
      <c r="AW1403" s="12" t="s">
        <v>41</v>
      </c>
      <c r="AX1403" s="12" t="s">
        <v>78</v>
      </c>
      <c r="AY1403" s="226" t="s">
        <v>168</v>
      </c>
    </row>
    <row r="1404" spans="2:51" s="11" customFormat="1" ht="13.5">
      <c r="B1404" s="203"/>
      <c r="C1404" s="204"/>
      <c r="D1404" s="205" t="s">
        <v>177</v>
      </c>
      <c r="E1404" s="206" t="s">
        <v>22</v>
      </c>
      <c r="F1404" s="207" t="s">
        <v>801</v>
      </c>
      <c r="G1404" s="204"/>
      <c r="H1404" s="208" t="s">
        <v>22</v>
      </c>
      <c r="I1404" s="209"/>
      <c r="J1404" s="204"/>
      <c r="K1404" s="204"/>
      <c r="L1404" s="210"/>
      <c r="M1404" s="211"/>
      <c r="N1404" s="212"/>
      <c r="O1404" s="212"/>
      <c r="P1404" s="212"/>
      <c r="Q1404" s="212"/>
      <c r="R1404" s="212"/>
      <c r="S1404" s="212"/>
      <c r="T1404" s="213"/>
      <c r="AT1404" s="214" t="s">
        <v>177</v>
      </c>
      <c r="AU1404" s="214" t="s">
        <v>87</v>
      </c>
      <c r="AV1404" s="11" t="s">
        <v>24</v>
      </c>
      <c r="AW1404" s="11" t="s">
        <v>41</v>
      </c>
      <c r="AX1404" s="11" t="s">
        <v>78</v>
      </c>
      <c r="AY1404" s="214" t="s">
        <v>168</v>
      </c>
    </row>
    <row r="1405" spans="2:51" s="12" customFormat="1" ht="13.5">
      <c r="B1405" s="215"/>
      <c r="C1405" s="216"/>
      <c r="D1405" s="205" t="s">
        <v>177</v>
      </c>
      <c r="E1405" s="227" t="s">
        <v>22</v>
      </c>
      <c r="F1405" s="228" t="s">
        <v>2609</v>
      </c>
      <c r="G1405" s="216"/>
      <c r="H1405" s="229">
        <v>12.48</v>
      </c>
      <c r="I1405" s="221"/>
      <c r="J1405" s="216"/>
      <c r="K1405" s="216"/>
      <c r="L1405" s="222"/>
      <c r="M1405" s="223"/>
      <c r="N1405" s="224"/>
      <c r="O1405" s="224"/>
      <c r="P1405" s="224"/>
      <c r="Q1405" s="224"/>
      <c r="R1405" s="224"/>
      <c r="S1405" s="224"/>
      <c r="T1405" s="225"/>
      <c r="AT1405" s="226" t="s">
        <v>177</v>
      </c>
      <c r="AU1405" s="226" t="s">
        <v>87</v>
      </c>
      <c r="AV1405" s="12" t="s">
        <v>87</v>
      </c>
      <c r="AW1405" s="12" t="s">
        <v>41</v>
      </c>
      <c r="AX1405" s="12" t="s">
        <v>78</v>
      </c>
      <c r="AY1405" s="226" t="s">
        <v>168</v>
      </c>
    </row>
    <row r="1406" spans="2:51" s="11" customFormat="1" ht="13.5">
      <c r="B1406" s="203"/>
      <c r="C1406" s="204"/>
      <c r="D1406" s="205" t="s">
        <v>177</v>
      </c>
      <c r="E1406" s="206" t="s">
        <v>22</v>
      </c>
      <c r="F1406" s="207" t="s">
        <v>310</v>
      </c>
      <c r="G1406" s="204"/>
      <c r="H1406" s="208" t="s">
        <v>22</v>
      </c>
      <c r="I1406" s="209"/>
      <c r="J1406" s="204"/>
      <c r="K1406" s="204"/>
      <c r="L1406" s="210"/>
      <c r="M1406" s="211"/>
      <c r="N1406" s="212"/>
      <c r="O1406" s="212"/>
      <c r="P1406" s="212"/>
      <c r="Q1406" s="212"/>
      <c r="R1406" s="212"/>
      <c r="S1406" s="212"/>
      <c r="T1406" s="213"/>
      <c r="AT1406" s="214" t="s">
        <v>177</v>
      </c>
      <c r="AU1406" s="214" t="s">
        <v>87</v>
      </c>
      <c r="AV1406" s="11" t="s">
        <v>24</v>
      </c>
      <c r="AW1406" s="11" t="s">
        <v>41</v>
      </c>
      <c r="AX1406" s="11" t="s">
        <v>78</v>
      </c>
      <c r="AY1406" s="214" t="s">
        <v>168</v>
      </c>
    </row>
    <row r="1407" spans="2:51" s="11" customFormat="1" ht="13.5">
      <c r="B1407" s="203"/>
      <c r="C1407" s="204"/>
      <c r="D1407" s="205" t="s">
        <v>177</v>
      </c>
      <c r="E1407" s="206" t="s">
        <v>22</v>
      </c>
      <c r="F1407" s="207" t="s">
        <v>806</v>
      </c>
      <c r="G1407" s="204"/>
      <c r="H1407" s="208" t="s">
        <v>22</v>
      </c>
      <c r="I1407" s="209"/>
      <c r="J1407" s="204"/>
      <c r="K1407" s="204"/>
      <c r="L1407" s="210"/>
      <c r="M1407" s="211"/>
      <c r="N1407" s="212"/>
      <c r="O1407" s="212"/>
      <c r="P1407" s="212"/>
      <c r="Q1407" s="212"/>
      <c r="R1407" s="212"/>
      <c r="S1407" s="212"/>
      <c r="T1407" s="213"/>
      <c r="AT1407" s="214" t="s">
        <v>177</v>
      </c>
      <c r="AU1407" s="214" t="s">
        <v>87</v>
      </c>
      <c r="AV1407" s="11" t="s">
        <v>24</v>
      </c>
      <c r="AW1407" s="11" t="s">
        <v>41</v>
      </c>
      <c r="AX1407" s="11" t="s">
        <v>78</v>
      </c>
      <c r="AY1407" s="214" t="s">
        <v>168</v>
      </c>
    </row>
    <row r="1408" spans="2:51" s="12" customFormat="1" ht="13.5">
      <c r="B1408" s="215"/>
      <c r="C1408" s="216"/>
      <c r="D1408" s="205" t="s">
        <v>177</v>
      </c>
      <c r="E1408" s="227" t="s">
        <v>22</v>
      </c>
      <c r="F1408" s="228" t="s">
        <v>2611</v>
      </c>
      <c r="G1408" s="216"/>
      <c r="H1408" s="229">
        <v>14.28</v>
      </c>
      <c r="I1408" s="221"/>
      <c r="J1408" s="216"/>
      <c r="K1408" s="216"/>
      <c r="L1408" s="222"/>
      <c r="M1408" s="223"/>
      <c r="N1408" s="224"/>
      <c r="O1408" s="224"/>
      <c r="P1408" s="224"/>
      <c r="Q1408" s="224"/>
      <c r="R1408" s="224"/>
      <c r="S1408" s="224"/>
      <c r="T1408" s="225"/>
      <c r="AT1408" s="226" t="s">
        <v>177</v>
      </c>
      <c r="AU1408" s="226" t="s">
        <v>87</v>
      </c>
      <c r="AV1408" s="12" t="s">
        <v>87</v>
      </c>
      <c r="AW1408" s="12" t="s">
        <v>41</v>
      </c>
      <c r="AX1408" s="12" t="s">
        <v>78</v>
      </c>
      <c r="AY1408" s="226" t="s">
        <v>168</v>
      </c>
    </row>
    <row r="1409" spans="2:65" s="11" customFormat="1" ht="13.5">
      <c r="B1409" s="203"/>
      <c r="C1409" s="204"/>
      <c r="D1409" s="205" t="s">
        <v>177</v>
      </c>
      <c r="E1409" s="206" t="s">
        <v>22</v>
      </c>
      <c r="F1409" s="207" t="s">
        <v>808</v>
      </c>
      <c r="G1409" s="204"/>
      <c r="H1409" s="208" t="s">
        <v>22</v>
      </c>
      <c r="I1409" s="209"/>
      <c r="J1409" s="204"/>
      <c r="K1409" s="204"/>
      <c r="L1409" s="210"/>
      <c r="M1409" s="211"/>
      <c r="N1409" s="212"/>
      <c r="O1409" s="212"/>
      <c r="P1409" s="212"/>
      <c r="Q1409" s="212"/>
      <c r="R1409" s="212"/>
      <c r="S1409" s="212"/>
      <c r="T1409" s="213"/>
      <c r="AT1409" s="214" t="s">
        <v>177</v>
      </c>
      <c r="AU1409" s="214" t="s">
        <v>87</v>
      </c>
      <c r="AV1409" s="11" t="s">
        <v>24</v>
      </c>
      <c r="AW1409" s="11" t="s">
        <v>41</v>
      </c>
      <c r="AX1409" s="11" t="s">
        <v>78</v>
      </c>
      <c r="AY1409" s="214" t="s">
        <v>168</v>
      </c>
    </row>
    <row r="1410" spans="2:65" s="12" customFormat="1" ht="13.5">
      <c r="B1410" s="215"/>
      <c r="C1410" s="216"/>
      <c r="D1410" s="205" t="s">
        <v>177</v>
      </c>
      <c r="E1410" s="227" t="s">
        <v>22</v>
      </c>
      <c r="F1410" s="228" t="s">
        <v>2612</v>
      </c>
      <c r="G1410" s="216"/>
      <c r="H1410" s="229">
        <v>10.74</v>
      </c>
      <c r="I1410" s="221"/>
      <c r="J1410" s="216"/>
      <c r="K1410" s="216"/>
      <c r="L1410" s="222"/>
      <c r="M1410" s="223"/>
      <c r="N1410" s="224"/>
      <c r="O1410" s="224"/>
      <c r="P1410" s="224"/>
      <c r="Q1410" s="224"/>
      <c r="R1410" s="224"/>
      <c r="S1410" s="224"/>
      <c r="T1410" s="225"/>
      <c r="AT1410" s="226" t="s">
        <v>177</v>
      </c>
      <c r="AU1410" s="226" t="s">
        <v>87</v>
      </c>
      <c r="AV1410" s="12" t="s">
        <v>87</v>
      </c>
      <c r="AW1410" s="12" t="s">
        <v>41</v>
      </c>
      <c r="AX1410" s="12" t="s">
        <v>78</v>
      </c>
      <c r="AY1410" s="226" t="s">
        <v>168</v>
      </c>
    </row>
    <row r="1411" spans="2:65" s="11" customFormat="1" ht="13.5">
      <c r="B1411" s="203"/>
      <c r="C1411" s="204"/>
      <c r="D1411" s="205" t="s">
        <v>177</v>
      </c>
      <c r="E1411" s="206" t="s">
        <v>22</v>
      </c>
      <c r="F1411" s="207" t="s">
        <v>823</v>
      </c>
      <c r="G1411" s="204"/>
      <c r="H1411" s="208" t="s">
        <v>22</v>
      </c>
      <c r="I1411" s="209"/>
      <c r="J1411" s="204"/>
      <c r="K1411" s="204"/>
      <c r="L1411" s="210"/>
      <c r="M1411" s="211"/>
      <c r="N1411" s="212"/>
      <c r="O1411" s="212"/>
      <c r="P1411" s="212"/>
      <c r="Q1411" s="212"/>
      <c r="R1411" s="212"/>
      <c r="S1411" s="212"/>
      <c r="T1411" s="213"/>
      <c r="AT1411" s="214" t="s">
        <v>177</v>
      </c>
      <c r="AU1411" s="214" t="s">
        <v>87</v>
      </c>
      <c r="AV1411" s="11" t="s">
        <v>24</v>
      </c>
      <c r="AW1411" s="11" t="s">
        <v>41</v>
      </c>
      <c r="AX1411" s="11" t="s">
        <v>78</v>
      </c>
      <c r="AY1411" s="214" t="s">
        <v>168</v>
      </c>
    </row>
    <row r="1412" spans="2:65" s="12" customFormat="1" ht="13.5">
      <c r="B1412" s="215"/>
      <c r="C1412" s="216"/>
      <c r="D1412" s="217" t="s">
        <v>177</v>
      </c>
      <c r="E1412" s="218" t="s">
        <v>22</v>
      </c>
      <c r="F1412" s="219" t="s">
        <v>2613</v>
      </c>
      <c r="G1412" s="216"/>
      <c r="H1412" s="220">
        <v>12.7</v>
      </c>
      <c r="I1412" s="221"/>
      <c r="J1412" s="216"/>
      <c r="K1412" s="216"/>
      <c r="L1412" s="222"/>
      <c r="M1412" s="223"/>
      <c r="N1412" s="224"/>
      <c r="O1412" s="224"/>
      <c r="P1412" s="224"/>
      <c r="Q1412" s="224"/>
      <c r="R1412" s="224"/>
      <c r="S1412" s="224"/>
      <c r="T1412" s="225"/>
      <c r="AT1412" s="226" t="s">
        <v>177</v>
      </c>
      <c r="AU1412" s="226" t="s">
        <v>87</v>
      </c>
      <c r="AV1412" s="12" t="s">
        <v>87</v>
      </c>
      <c r="AW1412" s="12" t="s">
        <v>41</v>
      </c>
      <c r="AX1412" s="12" t="s">
        <v>78</v>
      </c>
      <c r="AY1412" s="226" t="s">
        <v>168</v>
      </c>
    </row>
    <row r="1413" spans="2:65" s="1" customFormat="1" ht="22.5" customHeight="1">
      <c r="B1413" s="39"/>
      <c r="C1413" s="230" t="s">
        <v>2614</v>
      </c>
      <c r="D1413" s="230" t="s">
        <v>234</v>
      </c>
      <c r="E1413" s="231" t="s">
        <v>2615</v>
      </c>
      <c r="F1413" s="232" t="s">
        <v>2616</v>
      </c>
      <c r="G1413" s="233" t="s">
        <v>173</v>
      </c>
      <c r="H1413" s="234">
        <v>117.474</v>
      </c>
      <c r="I1413" s="235"/>
      <c r="J1413" s="236">
        <f>ROUND(I1413*H1413,2)</f>
        <v>0</v>
      </c>
      <c r="K1413" s="232" t="s">
        <v>22</v>
      </c>
      <c r="L1413" s="237"/>
      <c r="M1413" s="238" t="s">
        <v>22</v>
      </c>
      <c r="N1413" s="239" t="s">
        <v>49</v>
      </c>
      <c r="O1413" s="40"/>
      <c r="P1413" s="200">
        <f>O1413*H1413</f>
        <v>0</v>
      </c>
      <c r="Q1413" s="200">
        <v>1.18E-2</v>
      </c>
      <c r="R1413" s="200">
        <f>Q1413*H1413</f>
        <v>1.3861931999999999</v>
      </c>
      <c r="S1413" s="200">
        <v>0</v>
      </c>
      <c r="T1413" s="201">
        <f>S1413*H1413</f>
        <v>0</v>
      </c>
      <c r="AR1413" s="22" t="s">
        <v>338</v>
      </c>
      <c r="AT1413" s="22" t="s">
        <v>234</v>
      </c>
      <c r="AU1413" s="22" t="s">
        <v>87</v>
      </c>
      <c r="AY1413" s="22" t="s">
        <v>168</v>
      </c>
      <c r="BE1413" s="202">
        <f>IF(N1413="základní",J1413,0)</f>
        <v>0</v>
      </c>
      <c r="BF1413" s="202">
        <f>IF(N1413="snížená",J1413,0)</f>
        <v>0</v>
      </c>
      <c r="BG1413" s="202">
        <f>IF(N1413="zákl. přenesená",J1413,0)</f>
        <v>0</v>
      </c>
      <c r="BH1413" s="202">
        <f>IF(N1413="sníž. přenesená",J1413,0)</f>
        <v>0</v>
      </c>
      <c r="BI1413" s="202">
        <f>IF(N1413="nulová",J1413,0)</f>
        <v>0</v>
      </c>
      <c r="BJ1413" s="22" t="s">
        <v>24</v>
      </c>
      <c r="BK1413" s="202">
        <f>ROUND(I1413*H1413,2)</f>
        <v>0</v>
      </c>
      <c r="BL1413" s="22" t="s">
        <v>249</v>
      </c>
      <c r="BM1413" s="22" t="s">
        <v>2617</v>
      </c>
    </row>
    <row r="1414" spans="2:65" s="12" customFormat="1" ht="13.5">
      <c r="B1414" s="215"/>
      <c r="C1414" s="216"/>
      <c r="D1414" s="217" t="s">
        <v>177</v>
      </c>
      <c r="E1414" s="216"/>
      <c r="F1414" s="219" t="s">
        <v>2618</v>
      </c>
      <c r="G1414" s="216"/>
      <c r="H1414" s="220">
        <v>117.474</v>
      </c>
      <c r="I1414" s="221"/>
      <c r="J1414" s="216"/>
      <c r="K1414" s="216"/>
      <c r="L1414" s="222"/>
      <c r="M1414" s="223"/>
      <c r="N1414" s="224"/>
      <c r="O1414" s="224"/>
      <c r="P1414" s="224"/>
      <c r="Q1414" s="224"/>
      <c r="R1414" s="224"/>
      <c r="S1414" s="224"/>
      <c r="T1414" s="225"/>
      <c r="AT1414" s="226" t="s">
        <v>177</v>
      </c>
      <c r="AU1414" s="226" t="s">
        <v>87</v>
      </c>
      <c r="AV1414" s="12" t="s">
        <v>87</v>
      </c>
      <c r="AW1414" s="12" t="s">
        <v>6</v>
      </c>
      <c r="AX1414" s="12" t="s">
        <v>24</v>
      </c>
      <c r="AY1414" s="226" t="s">
        <v>168</v>
      </c>
    </row>
    <row r="1415" spans="2:65" s="1" customFormat="1" ht="22.5" customHeight="1">
      <c r="B1415" s="39"/>
      <c r="C1415" s="230" t="s">
        <v>2619</v>
      </c>
      <c r="D1415" s="230" t="s">
        <v>234</v>
      </c>
      <c r="E1415" s="231" t="s">
        <v>2512</v>
      </c>
      <c r="F1415" s="232" t="s">
        <v>2513</v>
      </c>
      <c r="G1415" s="233" t="s">
        <v>218</v>
      </c>
      <c r="H1415" s="234">
        <v>0.51700000000000002</v>
      </c>
      <c r="I1415" s="235"/>
      <c r="J1415" s="236">
        <f>ROUND(I1415*H1415,2)</f>
        <v>0</v>
      </c>
      <c r="K1415" s="232" t="s">
        <v>174</v>
      </c>
      <c r="L1415" s="237"/>
      <c r="M1415" s="238" t="s">
        <v>22</v>
      </c>
      <c r="N1415" s="239" t="s">
        <v>49</v>
      </c>
      <c r="O1415" s="40"/>
      <c r="P1415" s="200">
        <f>O1415*H1415</f>
        <v>0</v>
      </c>
      <c r="Q1415" s="200">
        <v>1</v>
      </c>
      <c r="R1415" s="200">
        <f>Q1415*H1415</f>
        <v>0.51700000000000002</v>
      </c>
      <c r="S1415" s="200">
        <v>0</v>
      </c>
      <c r="T1415" s="201">
        <f>S1415*H1415</f>
        <v>0</v>
      </c>
      <c r="AR1415" s="22" t="s">
        <v>338</v>
      </c>
      <c r="AT1415" s="22" t="s">
        <v>234</v>
      </c>
      <c r="AU1415" s="22" t="s">
        <v>87</v>
      </c>
      <c r="AY1415" s="22" t="s">
        <v>168</v>
      </c>
      <c r="BE1415" s="202">
        <f>IF(N1415="základní",J1415,0)</f>
        <v>0</v>
      </c>
      <c r="BF1415" s="202">
        <f>IF(N1415="snížená",J1415,0)</f>
        <v>0</v>
      </c>
      <c r="BG1415" s="202">
        <f>IF(N1415="zákl. přenesená",J1415,0)</f>
        <v>0</v>
      </c>
      <c r="BH1415" s="202">
        <f>IF(N1415="sníž. přenesená",J1415,0)</f>
        <v>0</v>
      </c>
      <c r="BI1415" s="202">
        <f>IF(N1415="nulová",J1415,0)</f>
        <v>0</v>
      </c>
      <c r="BJ1415" s="22" t="s">
        <v>24</v>
      </c>
      <c r="BK1415" s="202">
        <f>ROUND(I1415*H1415,2)</f>
        <v>0</v>
      </c>
      <c r="BL1415" s="22" t="s">
        <v>249</v>
      </c>
      <c r="BM1415" s="22" t="s">
        <v>2620</v>
      </c>
    </row>
    <row r="1416" spans="2:65" s="1" customFormat="1" ht="27">
      <c r="B1416" s="39"/>
      <c r="C1416" s="61"/>
      <c r="D1416" s="205" t="s">
        <v>369</v>
      </c>
      <c r="E1416" s="61"/>
      <c r="F1416" s="240" t="s">
        <v>2515</v>
      </c>
      <c r="G1416" s="61"/>
      <c r="H1416" s="61"/>
      <c r="I1416" s="161"/>
      <c r="J1416" s="61"/>
      <c r="K1416" s="61"/>
      <c r="L1416" s="59"/>
      <c r="M1416" s="241"/>
      <c r="N1416" s="40"/>
      <c r="O1416" s="40"/>
      <c r="P1416" s="40"/>
      <c r="Q1416" s="40"/>
      <c r="R1416" s="40"/>
      <c r="S1416" s="40"/>
      <c r="T1416" s="76"/>
      <c r="AT1416" s="22" t="s">
        <v>369</v>
      </c>
      <c r="AU1416" s="22" t="s">
        <v>87</v>
      </c>
    </row>
    <row r="1417" spans="2:65" s="12" customFormat="1" ht="13.5">
      <c r="B1417" s="215"/>
      <c r="C1417" s="216"/>
      <c r="D1417" s="217" t="s">
        <v>177</v>
      </c>
      <c r="E1417" s="218" t="s">
        <v>22</v>
      </c>
      <c r="F1417" s="219" t="s">
        <v>2621</v>
      </c>
      <c r="G1417" s="216"/>
      <c r="H1417" s="220">
        <v>0.51700000000000002</v>
      </c>
      <c r="I1417" s="221"/>
      <c r="J1417" s="216"/>
      <c r="K1417" s="216"/>
      <c r="L1417" s="222"/>
      <c r="M1417" s="223"/>
      <c r="N1417" s="224"/>
      <c r="O1417" s="224"/>
      <c r="P1417" s="224"/>
      <c r="Q1417" s="224"/>
      <c r="R1417" s="224"/>
      <c r="S1417" s="224"/>
      <c r="T1417" s="225"/>
      <c r="AT1417" s="226" t="s">
        <v>177</v>
      </c>
      <c r="AU1417" s="226" t="s">
        <v>87</v>
      </c>
      <c r="AV1417" s="12" t="s">
        <v>87</v>
      </c>
      <c r="AW1417" s="12" t="s">
        <v>41</v>
      </c>
      <c r="AX1417" s="12" t="s">
        <v>78</v>
      </c>
      <c r="AY1417" s="226" t="s">
        <v>168</v>
      </c>
    </row>
    <row r="1418" spans="2:65" s="1" customFormat="1" ht="31.5" customHeight="1">
      <c r="B1418" s="39"/>
      <c r="C1418" s="191" t="s">
        <v>2622</v>
      </c>
      <c r="D1418" s="191" t="s">
        <v>170</v>
      </c>
      <c r="E1418" s="192" t="s">
        <v>2623</v>
      </c>
      <c r="F1418" s="193" t="s">
        <v>2624</v>
      </c>
      <c r="G1418" s="194" t="s">
        <v>433</v>
      </c>
      <c r="H1418" s="195">
        <v>55.94</v>
      </c>
      <c r="I1418" s="196"/>
      <c r="J1418" s="197">
        <f>ROUND(I1418*H1418,2)</f>
        <v>0</v>
      </c>
      <c r="K1418" s="193" t="s">
        <v>174</v>
      </c>
      <c r="L1418" s="59"/>
      <c r="M1418" s="198" t="s">
        <v>22</v>
      </c>
      <c r="N1418" s="199" t="s">
        <v>49</v>
      </c>
      <c r="O1418" s="40"/>
      <c r="P1418" s="200">
        <f>O1418*H1418</f>
        <v>0</v>
      </c>
      <c r="Q1418" s="200">
        <v>2.5999999999999998E-4</v>
      </c>
      <c r="R1418" s="200">
        <f>Q1418*H1418</f>
        <v>1.4544399999999999E-2</v>
      </c>
      <c r="S1418" s="200">
        <v>0</v>
      </c>
      <c r="T1418" s="201">
        <f>S1418*H1418</f>
        <v>0</v>
      </c>
      <c r="AR1418" s="22" t="s">
        <v>249</v>
      </c>
      <c r="AT1418" s="22" t="s">
        <v>170</v>
      </c>
      <c r="AU1418" s="22" t="s">
        <v>87</v>
      </c>
      <c r="AY1418" s="22" t="s">
        <v>168</v>
      </c>
      <c r="BE1418" s="202">
        <f>IF(N1418="základní",J1418,0)</f>
        <v>0</v>
      </c>
      <c r="BF1418" s="202">
        <f>IF(N1418="snížená",J1418,0)</f>
        <v>0</v>
      </c>
      <c r="BG1418" s="202">
        <f>IF(N1418="zákl. přenesená",J1418,0)</f>
        <v>0</v>
      </c>
      <c r="BH1418" s="202">
        <f>IF(N1418="sníž. přenesená",J1418,0)</f>
        <v>0</v>
      </c>
      <c r="BI1418" s="202">
        <f>IF(N1418="nulová",J1418,0)</f>
        <v>0</v>
      </c>
      <c r="BJ1418" s="22" t="s">
        <v>24</v>
      </c>
      <c r="BK1418" s="202">
        <f>ROUND(I1418*H1418,2)</f>
        <v>0</v>
      </c>
      <c r="BL1418" s="22" t="s">
        <v>249</v>
      </c>
      <c r="BM1418" s="22" t="s">
        <v>2625</v>
      </c>
    </row>
    <row r="1419" spans="2:65" s="11" customFormat="1" ht="13.5">
      <c r="B1419" s="203"/>
      <c r="C1419" s="204"/>
      <c r="D1419" s="205" t="s">
        <v>177</v>
      </c>
      <c r="E1419" s="206" t="s">
        <v>22</v>
      </c>
      <c r="F1419" s="207" t="s">
        <v>283</v>
      </c>
      <c r="G1419" s="204"/>
      <c r="H1419" s="208" t="s">
        <v>22</v>
      </c>
      <c r="I1419" s="209"/>
      <c r="J1419" s="204"/>
      <c r="K1419" s="204"/>
      <c r="L1419" s="210"/>
      <c r="M1419" s="211"/>
      <c r="N1419" s="212"/>
      <c r="O1419" s="212"/>
      <c r="P1419" s="212"/>
      <c r="Q1419" s="212"/>
      <c r="R1419" s="212"/>
      <c r="S1419" s="212"/>
      <c r="T1419" s="213"/>
      <c r="AT1419" s="214" t="s">
        <v>177</v>
      </c>
      <c r="AU1419" s="214" t="s">
        <v>87</v>
      </c>
      <c r="AV1419" s="11" t="s">
        <v>24</v>
      </c>
      <c r="AW1419" s="11" t="s">
        <v>41</v>
      </c>
      <c r="AX1419" s="11" t="s">
        <v>78</v>
      </c>
      <c r="AY1419" s="214" t="s">
        <v>168</v>
      </c>
    </row>
    <row r="1420" spans="2:65" s="11" customFormat="1" ht="13.5">
      <c r="B1420" s="203"/>
      <c r="C1420" s="204"/>
      <c r="D1420" s="205" t="s">
        <v>177</v>
      </c>
      <c r="E1420" s="206" t="s">
        <v>22</v>
      </c>
      <c r="F1420" s="207" t="s">
        <v>768</v>
      </c>
      <c r="G1420" s="204"/>
      <c r="H1420" s="208" t="s">
        <v>22</v>
      </c>
      <c r="I1420" s="209"/>
      <c r="J1420" s="204"/>
      <c r="K1420" s="204"/>
      <c r="L1420" s="210"/>
      <c r="M1420" s="211"/>
      <c r="N1420" s="212"/>
      <c r="O1420" s="212"/>
      <c r="P1420" s="212"/>
      <c r="Q1420" s="212"/>
      <c r="R1420" s="212"/>
      <c r="S1420" s="212"/>
      <c r="T1420" s="213"/>
      <c r="AT1420" s="214" t="s">
        <v>177</v>
      </c>
      <c r="AU1420" s="214" t="s">
        <v>87</v>
      </c>
      <c r="AV1420" s="11" t="s">
        <v>24</v>
      </c>
      <c r="AW1420" s="11" t="s">
        <v>41</v>
      </c>
      <c r="AX1420" s="11" t="s">
        <v>78</v>
      </c>
      <c r="AY1420" s="214" t="s">
        <v>168</v>
      </c>
    </row>
    <row r="1421" spans="2:65" s="12" customFormat="1" ht="13.5">
      <c r="B1421" s="215"/>
      <c r="C1421" s="216"/>
      <c r="D1421" s="205" t="s">
        <v>177</v>
      </c>
      <c r="E1421" s="227" t="s">
        <v>22</v>
      </c>
      <c r="F1421" s="228" t="s">
        <v>2626</v>
      </c>
      <c r="G1421" s="216"/>
      <c r="H1421" s="229">
        <v>7</v>
      </c>
      <c r="I1421" s="221"/>
      <c r="J1421" s="216"/>
      <c r="K1421" s="216"/>
      <c r="L1421" s="222"/>
      <c r="M1421" s="223"/>
      <c r="N1421" s="224"/>
      <c r="O1421" s="224"/>
      <c r="P1421" s="224"/>
      <c r="Q1421" s="224"/>
      <c r="R1421" s="224"/>
      <c r="S1421" s="224"/>
      <c r="T1421" s="225"/>
      <c r="AT1421" s="226" t="s">
        <v>177</v>
      </c>
      <c r="AU1421" s="226" t="s">
        <v>87</v>
      </c>
      <c r="AV1421" s="12" t="s">
        <v>87</v>
      </c>
      <c r="AW1421" s="12" t="s">
        <v>41</v>
      </c>
      <c r="AX1421" s="12" t="s">
        <v>78</v>
      </c>
      <c r="AY1421" s="226" t="s">
        <v>168</v>
      </c>
    </row>
    <row r="1422" spans="2:65" s="11" customFormat="1" ht="13.5">
      <c r="B1422" s="203"/>
      <c r="C1422" s="204"/>
      <c r="D1422" s="205" t="s">
        <v>177</v>
      </c>
      <c r="E1422" s="206" t="s">
        <v>22</v>
      </c>
      <c r="F1422" s="207" t="s">
        <v>770</v>
      </c>
      <c r="G1422" s="204"/>
      <c r="H1422" s="208" t="s">
        <v>22</v>
      </c>
      <c r="I1422" s="209"/>
      <c r="J1422" s="204"/>
      <c r="K1422" s="204"/>
      <c r="L1422" s="210"/>
      <c r="M1422" s="211"/>
      <c r="N1422" s="212"/>
      <c r="O1422" s="212"/>
      <c r="P1422" s="212"/>
      <c r="Q1422" s="212"/>
      <c r="R1422" s="212"/>
      <c r="S1422" s="212"/>
      <c r="T1422" s="213"/>
      <c r="AT1422" s="214" t="s">
        <v>177</v>
      </c>
      <c r="AU1422" s="214" t="s">
        <v>87</v>
      </c>
      <c r="AV1422" s="11" t="s">
        <v>24</v>
      </c>
      <c r="AW1422" s="11" t="s">
        <v>41</v>
      </c>
      <c r="AX1422" s="11" t="s">
        <v>78</v>
      </c>
      <c r="AY1422" s="214" t="s">
        <v>168</v>
      </c>
    </row>
    <row r="1423" spans="2:65" s="12" customFormat="1" ht="13.5">
      <c r="B1423" s="215"/>
      <c r="C1423" s="216"/>
      <c r="D1423" s="205" t="s">
        <v>177</v>
      </c>
      <c r="E1423" s="227" t="s">
        <v>22</v>
      </c>
      <c r="F1423" s="228" t="s">
        <v>2627</v>
      </c>
      <c r="G1423" s="216"/>
      <c r="H1423" s="229">
        <v>5.3</v>
      </c>
      <c r="I1423" s="221"/>
      <c r="J1423" s="216"/>
      <c r="K1423" s="216"/>
      <c r="L1423" s="222"/>
      <c r="M1423" s="223"/>
      <c r="N1423" s="224"/>
      <c r="O1423" s="224"/>
      <c r="P1423" s="224"/>
      <c r="Q1423" s="224"/>
      <c r="R1423" s="224"/>
      <c r="S1423" s="224"/>
      <c r="T1423" s="225"/>
      <c r="AT1423" s="226" t="s">
        <v>177</v>
      </c>
      <c r="AU1423" s="226" t="s">
        <v>87</v>
      </c>
      <c r="AV1423" s="12" t="s">
        <v>87</v>
      </c>
      <c r="AW1423" s="12" t="s">
        <v>41</v>
      </c>
      <c r="AX1423" s="12" t="s">
        <v>78</v>
      </c>
      <c r="AY1423" s="226" t="s">
        <v>168</v>
      </c>
    </row>
    <row r="1424" spans="2:65" s="11" customFormat="1" ht="13.5">
      <c r="B1424" s="203"/>
      <c r="C1424" s="204"/>
      <c r="D1424" s="205" t="s">
        <v>177</v>
      </c>
      <c r="E1424" s="206" t="s">
        <v>22</v>
      </c>
      <c r="F1424" s="207" t="s">
        <v>783</v>
      </c>
      <c r="G1424" s="204"/>
      <c r="H1424" s="208" t="s">
        <v>22</v>
      </c>
      <c r="I1424" s="209"/>
      <c r="J1424" s="204"/>
      <c r="K1424" s="204"/>
      <c r="L1424" s="210"/>
      <c r="M1424" s="211"/>
      <c r="N1424" s="212"/>
      <c r="O1424" s="212"/>
      <c r="P1424" s="212"/>
      <c r="Q1424" s="212"/>
      <c r="R1424" s="212"/>
      <c r="S1424" s="212"/>
      <c r="T1424" s="213"/>
      <c r="AT1424" s="214" t="s">
        <v>177</v>
      </c>
      <c r="AU1424" s="214" t="s">
        <v>87</v>
      </c>
      <c r="AV1424" s="11" t="s">
        <v>24</v>
      </c>
      <c r="AW1424" s="11" t="s">
        <v>41</v>
      </c>
      <c r="AX1424" s="11" t="s">
        <v>78</v>
      </c>
      <c r="AY1424" s="214" t="s">
        <v>168</v>
      </c>
    </row>
    <row r="1425" spans="2:65" s="12" customFormat="1" ht="13.5">
      <c r="B1425" s="215"/>
      <c r="C1425" s="216"/>
      <c r="D1425" s="205" t="s">
        <v>177</v>
      </c>
      <c r="E1425" s="227" t="s">
        <v>22</v>
      </c>
      <c r="F1425" s="228" t="s">
        <v>2628</v>
      </c>
      <c r="G1425" s="216"/>
      <c r="H1425" s="229">
        <v>6.24</v>
      </c>
      <c r="I1425" s="221"/>
      <c r="J1425" s="216"/>
      <c r="K1425" s="216"/>
      <c r="L1425" s="222"/>
      <c r="M1425" s="223"/>
      <c r="N1425" s="224"/>
      <c r="O1425" s="224"/>
      <c r="P1425" s="224"/>
      <c r="Q1425" s="224"/>
      <c r="R1425" s="224"/>
      <c r="S1425" s="224"/>
      <c r="T1425" s="225"/>
      <c r="AT1425" s="226" t="s">
        <v>177</v>
      </c>
      <c r="AU1425" s="226" t="s">
        <v>87</v>
      </c>
      <c r="AV1425" s="12" t="s">
        <v>87</v>
      </c>
      <c r="AW1425" s="12" t="s">
        <v>41</v>
      </c>
      <c r="AX1425" s="12" t="s">
        <v>78</v>
      </c>
      <c r="AY1425" s="226" t="s">
        <v>168</v>
      </c>
    </row>
    <row r="1426" spans="2:65" s="11" customFormat="1" ht="13.5">
      <c r="B1426" s="203"/>
      <c r="C1426" s="204"/>
      <c r="D1426" s="205" t="s">
        <v>177</v>
      </c>
      <c r="E1426" s="206" t="s">
        <v>22</v>
      </c>
      <c r="F1426" s="207" t="s">
        <v>292</v>
      </c>
      <c r="G1426" s="204"/>
      <c r="H1426" s="208" t="s">
        <v>22</v>
      </c>
      <c r="I1426" s="209"/>
      <c r="J1426" s="204"/>
      <c r="K1426" s="204"/>
      <c r="L1426" s="210"/>
      <c r="M1426" s="211"/>
      <c r="N1426" s="212"/>
      <c r="O1426" s="212"/>
      <c r="P1426" s="212"/>
      <c r="Q1426" s="212"/>
      <c r="R1426" s="212"/>
      <c r="S1426" s="212"/>
      <c r="T1426" s="213"/>
      <c r="AT1426" s="214" t="s">
        <v>177</v>
      </c>
      <c r="AU1426" s="214" t="s">
        <v>87</v>
      </c>
      <c r="AV1426" s="11" t="s">
        <v>24</v>
      </c>
      <c r="AW1426" s="11" t="s">
        <v>41</v>
      </c>
      <c r="AX1426" s="11" t="s">
        <v>78</v>
      </c>
      <c r="AY1426" s="214" t="s">
        <v>168</v>
      </c>
    </row>
    <row r="1427" spans="2:65" s="11" customFormat="1" ht="13.5">
      <c r="B1427" s="203"/>
      <c r="C1427" s="204"/>
      <c r="D1427" s="205" t="s">
        <v>177</v>
      </c>
      <c r="E1427" s="206" t="s">
        <v>22</v>
      </c>
      <c r="F1427" s="207" t="s">
        <v>787</v>
      </c>
      <c r="G1427" s="204"/>
      <c r="H1427" s="208" t="s">
        <v>22</v>
      </c>
      <c r="I1427" s="209"/>
      <c r="J1427" s="204"/>
      <c r="K1427" s="204"/>
      <c r="L1427" s="210"/>
      <c r="M1427" s="211"/>
      <c r="N1427" s="212"/>
      <c r="O1427" s="212"/>
      <c r="P1427" s="212"/>
      <c r="Q1427" s="212"/>
      <c r="R1427" s="212"/>
      <c r="S1427" s="212"/>
      <c r="T1427" s="213"/>
      <c r="AT1427" s="214" t="s">
        <v>177</v>
      </c>
      <c r="AU1427" s="214" t="s">
        <v>87</v>
      </c>
      <c r="AV1427" s="11" t="s">
        <v>24</v>
      </c>
      <c r="AW1427" s="11" t="s">
        <v>41</v>
      </c>
      <c r="AX1427" s="11" t="s">
        <v>78</v>
      </c>
      <c r="AY1427" s="214" t="s">
        <v>168</v>
      </c>
    </row>
    <row r="1428" spans="2:65" s="12" customFormat="1" ht="13.5">
      <c r="B1428" s="215"/>
      <c r="C1428" s="216"/>
      <c r="D1428" s="205" t="s">
        <v>177</v>
      </c>
      <c r="E1428" s="227" t="s">
        <v>22</v>
      </c>
      <c r="F1428" s="228" t="s">
        <v>2626</v>
      </c>
      <c r="G1428" s="216"/>
      <c r="H1428" s="229">
        <v>7</v>
      </c>
      <c r="I1428" s="221"/>
      <c r="J1428" s="216"/>
      <c r="K1428" s="216"/>
      <c r="L1428" s="222"/>
      <c r="M1428" s="223"/>
      <c r="N1428" s="224"/>
      <c r="O1428" s="224"/>
      <c r="P1428" s="224"/>
      <c r="Q1428" s="224"/>
      <c r="R1428" s="224"/>
      <c r="S1428" s="224"/>
      <c r="T1428" s="225"/>
      <c r="AT1428" s="226" t="s">
        <v>177</v>
      </c>
      <c r="AU1428" s="226" t="s">
        <v>87</v>
      </c>
      <c r="AV1428" s="12" t="s">
        <v>87</v>
      </c>
      <c r="AW1428" s="12" t="s">
        <v>41</v>
      </c>
      <c r="AX1428" s="12" t="s">
        <v>78</v>
      </c>
      <c r="AY1428" s="226" t="s">
        <v>168</v>
      </c>
    </row>
    <row r="1429" spans="2:65" s="11" customFormat="1" ht="13.5">
      <c r="B1429" s="203"/>
      <c r="C1429" s="204"/>
      <c r="D1429" s="205" t="s">
        <v>177</v>
      </c>
      <c r="E1429" s="206" t="s">
        <v>22</v>
      </c>
      <c r="F1429" s="207" t="s">
        <v>789</v>
      </c>
      <c r="G1429" s="204"/>
      <c r="H1429" s="208" t="s">
        <v>22</v>
      </c>
      <c r="I1429" s="209"/>
      <c r="J1429" s="204"/>
      <c r="K1429" s="204"/>
      <c r="L1429" s="210"/>
      <c r="M1429" s="211"/>
      <c r="N1429" s="212"/>
      <c r="O1429" s="212"/>
      <c r="P1429" s="212"/>
      <c r="Q1429" s="212"/>
      <c r="R1429" s="212"/>
      <c r="S1429" s="212"/>
      <c r="T1429" s="213"/>
      <c r="AT1429" s="214" t="s">
        <v>177</v>
      </c>
      <c r="AU1429" s="214" t="s">
        <v>87</v>
      </c>
      <c r="AV1429" s="11" t="s">
        <v>24</v>
      </c>
      <c r="AW1429" s="11" t="s">
        <v>41</v>
      </c>
      <c r="AX1429" s="11" t="s">
        <v>78</v>
      </c>
      <c r="AY1429" s="214" t="s">
        <v>168</v>
      </c>
    </row>
    <row r="1430" spans="2:65" s="12" customFormat="1" ht="13.5">
      <c r="B1430" s="215"/>
      <c r="C1430" s="216"/>
      <c r="D1430" s="205" t="s">
        <v>177</v>
      </c>
      <c r="E1430" s="227" t="s">
        <v>22</v>
      </c>
      <c r="F1430" s="228" t="s">
        <v>2629</v>
      </c>
      <c r="G1430" s="216"/>
      <c r="H1430" s="229">
        <v>5.3</v>
      </c>
      <c r="I1430" s="221"/>
      <c r="J1430" s="216"/>
      <c r="K1430" s="216"/>
      <c r="L1430" s="222"/>
      <c r="M1430" s="223"/>
      <c r="N1430" s="224"/>
      <c r="O1430" s="224"/>
      <c r="P1430" s="224"/>
      <c r="Q1430" s="224"/>
      <c r="R1430" s="224"/>
      <c r="S1430" s="224"/>
      <c r="T1430" s="225"/>
      <c r="AT1430" s="226" t="s">
        <v>177</v>
      </c>
      <c r="AU1430" s="226" t="s">
        <v>87</v>
      </c>
      <c r="AV1430" s="12" t="s">
        <v>87</v>
      </c>
      <c r="AW1430" s="12" t="s">
        <v>41</v>
      </c>
      <c r="AX1430" s="12" t="s">
        <v>78</v>
      </c>
      <c r="AY1430" s="226" t="s">
        <v>168</v>
      </c>
    </row>
    <row r="1431" spans="2:65" s="11" customFormat="1" ht="13.5">
      <c r="B1431" s="203"/>
      <c r="C1431" s="204"/>
      <c r="D1431" s="205" t="s">
        <v>177</v>
      </c>
      <c r="E1431" s="206" t="s">
        <v>22</v>
      </c>
      <c r="F1431" s="207" t="s">
        <v>801</v>
      </c>
      <c r="G1431" s="204"/>
      <c r="H1431" s="208" t="s">
        <v>22</v>
      </c>
      <c r="I1431" s="209"/>
      <c r="J1431" s="204"/>
      <c r="K1431" s="204"/>
      <c r="L1431" s="210"/>
      <c r="M1431" s="211"/>
      <c r="N1431" s="212"/>
      <c r="O1431" s="212"/>
      <c r="P1431" s="212"/>
      <c r="Q1431" s="212"/>
      <c r="R1431" s="212"/>
      <c r="S1431" s="212"/>
      <c r="T1431" s="213"/>
      <c r="AT1431" s="214" t="s">
        <v>177</v>
      </c>
      <c r="AU1431" s="214" t="s">
        <v>87</v>
      </c>
      <c r="AV1431" s="11" t="s">
        <v>24</v>
      </c>
      <c r="AW1431" s="11" t="s">
        <v>41</v>
      </c>
      <c r="AX1431" s="11" t="s">
        <v>78</v>
      </c>
      <c r="AY1431" s="214" t="s">
        <v>168</v>
      </c>
    </row>
    <row r="1432" spans="2:65" s="12" customFormat="1" ht="13.5">
      <c r="B1432" s="215"/>
      <c r="C1432" s="216"/>
      <c r="D1432" s="205" t="s">
        <v>177</v>
      </c>
      <c r="E1432" s="227" t="s">
        <v>22</v>
      </c>
      <c r="F1432" s="228" t="s">
        <v>2628</v>
      </c>
      <c r="G1432" s="216"/>
      <c r="H1432" s="229">
        <v>6.24</v>
      </c>
      <c r="I1432" s="221"/>
      <c r="J1432" s="216"/>
      <c r="K1432" s="216"/>
      <c r="L1432" s="222"/>
      <c r="M1432" s="223"/>
      <c r="N1432" s="224"/>
      <c r="O1432" s="224"/>
      <c r="P1432" s="224"/>
      <c r="Q1432" s="224"/>
      <c r="R1432" s="224"/>
      <c r="S1432" s="224"/>
      <c r="T1432" s="225"/>
      <c r="AT1432" s="226" t="s">
        <v>177</v>
      </c>
      <c r="AU1432" s="226" t="s">
        <v>87</v>
      </c>
      <c r="AV1432" s="12" t="s">
        <v>87</v>
      </c>
      <c r="AW1432" s="12" t="s">
        <v>41</v>
      </c>
      <c r="AX1432" s="12" t="s">
        <v>78</v>
      </c>
      <c r="AY1432" s="226" t="s">
        <v>168</v>
      </c>
    </row>
    <row r="1433" spans="2:65" s="11" customFormat="1" ht="13.5">
      <c r="B1433" s="203"/>
      <c r="C1433" s="204"/>
      <c r="D1433" s="205" t="s">
        <v>177</v>
      </c>
      <c r="E1433" s="206" t="s">
        <v>22</v>
      </c>
      <c r="F1433" s="207" t="s">
        <v>310</v>
      </c>
      <c r="G1433" s="204"/>
      <c r="H1433" s="208" t="s">
        <v>22</v>
      </c>
      <c r="I1433" s="209"/>
      <c r="J1433" s="204"/>
      <c r="K1433" s="204"/>
      <c r="L1433" s="210"/>
      <c r="M1433" s="211"/>
      <c r="N1433" s="212"/>
      <c r="O1433" s="212"/>
      <c r="P1433" s="212"/>
      <c r="Q1433" s="212"/>
      <c r="R1433" s="212"/>
      <c r="S1433" s="212"/>
      <c r="T1433" s="213"/>
      <c r="AT1433" s="214" t="s">
        <v>177</v>
      </c>
      <c r="AU1433" s="214" t="s">
        <v>87</v>
      </c>
      <c r="AV1433" s="11" t="s">
        <v>24</v>
      </c>
      <c r="AW1433" s="11" t="s">
        <v>41</v>
      </c>
      <c r="AX1433" s="11" t="s">
        <v>78</v>
      </c>
      <c r="AY1433" s="214" t="s">
        <v>168</v>
      </c>
    </row>
    <row r="1434" spans="2:65" s="11" customFormat="1" ht="13.5">
      <c r="B1434" s="203"/>
      <c r="C1434" s="204"/>
      <c r="D1434" s="205" t="s">
        <v>177</v>
      </c>
      <c r="E1434" s="206" t="s">
        <v>22</v>
      </c>
      <c r="F1434" s="207" t="s">
        <v>806</v>
      </c>
      <c r="G1434" s="204"/>
      <c r="H1434" s="208" t="s">
        <v>22</v>
      </c>
      <c r="I1434" s="209"/>
      <c r="J1434" s="204"/>
      <c r="K1434" s="204"/>
      <c r="L1434" s="210"/>
      <c r="M1434" s="211"/>
      <c r="N1434" s="212"/>
      <c r="O1434" s="212"/>
      <c r="P1434" s="212"/>
      <c r="Q1434" s="212"/>
      <c r="R1434" s="212"/>
      <c r="S1434" s="212"/>
      <c r="T1434" s="213"/>
      <c r="AT1434" s="214" t="s">
        <v>177</v>
      </c>
      <c r="AU1434" s="214" t="s">
        <v>87</v>
      </c>
      <c r="AV1434" s="11" t="s">
        <v>24</v>
      </c>
      <c r="AW1434" s="11" t="s">
        <v>41</v>
      </c>
      <c r="AX1434" s="11" t="s">
        <v>78</v>
      </c>
      <c r="AY1434" s="214" t="s">
        <v>168</v>
      </c>
    </row>
    <row r="1435" spans="2:65" s="12" customFormat="1" ht="13.5">
      <c r="B1435" s="215"/>
      <c r="C1435" s="216"/>
      <c r="D1435" s="205" t="s">
        <v>177</v>
      </c>
      <c r="E1435" s="227" t="s">
        <v>22</v>
      </c>
      <c r="F1435" s="228" t="s">
        <v>2630</v>
      </c>
      <c r="G1435" s="216"/>
      <c r="H1435" s="229">
        <v>7.14</v>
      </c>
      <c r="I1435" s="221"/>
      <c r="J1435" s="216"/>
      <c r="K1435" s="216"/>
      <c r="L1435" s="222"/>
      <c r="M1435" s="223"/>
      <c r="N1435" s="224"/>
      <c r="O1435" s="224"/>
      <c r="P1435" s="224"/>
      <c r="Q1435" s="224"/>
      <c r="R1435" s="224"/>
      <c r="S1435" s="224"/>
      <c r="T1435" s="225"/>
      <c r="AT1435" s="226" t="s">
        <v>177</v>
      </c>
      <c r="AU1435" s="226" t="s">
        <v>87</v>
      </c>
      <c r="AV1435" s="12" t="s">
        <v>87</v>
      </c>
      <c r="AW1435" s="12" t="s">
        <v>41</v>
      </c>
      <c r="AX1435" s="12" t="s">
        <v>78</v>
      </c>
      <c r="AY1435" s="226" t="s">
        <v>168</v>
      </c>
    </row>
    <row r="1436" spans="2:65" s="11" customFormat="1" ht="13.5">
      <c r="B1436" s="203"/>
      <c r="C1436" s="204"/>
      <c r="D1436" s="205" t="s">
        <v>177</v>
      </c>
      <c r="E1436" s="206" t="s">
        <v>22</v>
      </c>
      <c r="F1436" s="207" t="s">
        <v>808</v>
      </c>
      <c r="G1436" s="204"/>
      <c r="H1436" s="208" t="s">
        <v>22</v>
      </c>
      <c r="I1436" s="209"/>
      <c r="J1436" s="204"/>
      <c r="K1436" s="204"/>
      <c r="L1436" s="210"/>
      <c r="M1436" s="211"/>
      <c r="N1436" s="212"/>
      <c r="O1436" s="212"/>
      <c r="P1436" s="212"/>
      <c r="Q1436" s="212"/>
      <c r="R1436" s="212"/>
      <c r="S1436" s="212"/>
      <c r="T1436" s="213"/>
      <c r="AT1436" s="214" t="s">
        <v>177</v>
      </c>
      <c r="AU1436" s="214" t="s">
        <v>87</v>
      </c>
      <c r="AV1436" s="11" t="s">
        <v>24</v>
      </c>
      <c r="AW1436" s="11" t="s">
        <v>41</v>
      </c>
      <c r="AX1436" s="11" t="s">
        <v>78</v>
      </c>
      <c r="AY1436" s="214" t="s">
        <v>168</v>
      </c>
    </row>
    <row r="1437" spans="2:65" s="12" customFormat="1" ht="13.5">
      <c r="B1437" s="215"/>
      <c r="C1437" s="216"/>
      <c r="D1437" s="205" t="s">
        <v>177</v>
      </c>
      <c r="E1437" s="227" t="s">
        <v>22</v>
      </c>
      <c r="F1437" s="228" t="s">
        <v>2631</v>
      </c>
      <c r="G1437" s="216"/>
      <c r="H1437" s="229">
        <v>5.37</v>
      </c>
      <c r="I1437" s="221"/>
      <c r="J1437" s="216"/>
      <c r="K1437" s="216"/>
      <c r="L1437" s="222"/>
      <c r="M1437" s="223"/>
      <c r="N1437" s="224"/>
      <c r="O1437" s="224"/>
      <c r="P1437" s="224"/>
      <c r="Q1437" s="224"/>
      <c r="R1437" s="224"/>
      <c r="S1437" s="224"/>
      <c r="T1437" s="225"/>
      <c r="AT1437" s="226" t="s">
        <v>177</v>
      </c>
      <c r="AU1437" s="226" t="s">
        <v>87</v>
      </c>
      <c r="AV1437" s="12" t="s">
        <v>87</v>
      </c>
      <c r="AW1437" s="12" t="s">
        <v>41</v>
      </c>
      <c r="AX1437" s="12" t="s">
        <v>78</v>
      </c>
      <c r="AY1437" s="226" t="s">
        <v>168</v>
      </c>
    </row>
    <row r="1438" spans="2:65" s="11" customFormat="1" ht="13.5">
      <c r="B1438" s="203"/>
      <c r="C1438" s="204"/>
      <c r="D1438" s="205" t="s">
        <v>177</v>
      </c>
      <c r="E1438" s="206" t="s">
        <v>22</v>
      </c>
      <c r="F1438" s="207" t="s">
        <v>823</v>
      </c>
      <c r="G1438" s="204"/>
      <c r="H1438" s="208" t="s">
        <v>22</v>
      </c>
      <c r="I1438" s="209"/>
      <c r="J1438" s="204"/>
      <c r="K1438" s="204"/>
      <c r="L1438" s="210"/>
      <c r="M1438" s="211"/>
      <c r="N1438" s="212"/>
      <c r="O1438" s="212"/>
      <c r="P1438" s="212"/>
      <c r="Q1438" s="212"/>
      <c r="R1438" s="212"/>
      <c r="S1438" s="212"/>
      <c r="T1438" s="213"/>
      <c r="AT1438" s="214" t="s">
        <v>177</v>
      </c>
      <c r="AU1438" s="214" t="s">
        <v>87</v>
      </c>
      <c r="AV1438" s="11" t="s">
        <v>24</v>
      </c>
      <c r="AW1438" s="11" t="s">
        <v>41</v>
      </c>
      <c r="AX1438" s="11" t="s">
        <v>78</v>
      </c>
      <c r="AY1438" s="214" t="s">
        <v>168</v>
      </c>
    </row>
    <row r="1439" spans="2:65" s="12" customFormat="1" ht="13.5">
      <c r="B1439" s="215"/>
      <c r="C1439" s="216"/>
      <c r="D1439" s="217" t="s">
        <v>177</v>
      </c>
      <c r="E1439" s="218" t="s">
        <v>22</v>
      </c>
      <c r="F1439" s="219" t="s">
        <v>2632</v>
      </c>
      <c r="G1439" s="216"/>
      <c r="H1439" s="220">
        <v>6.35</v>
      </c>
      <c r="I1439" s="221"/>
      <c r="J1439" s="216"/>
      <c r="K1439" s="216"/>
      <c r="L1439" s="222"/>
      <c r="M1439" s="223"/>
      <c r="N1439" s="224"/>
      <c r="O1439" s="224"/>
      <c r="P1439" s="224"/>
      <c r="Q1439" s="224"/>
      <c r="R1439" s="224"/>
      <c r="S1439" s="224"/>
      <c r="T1439" s="225"/>
      <c r="AT1439" s="226" t="s">
        <v>177</v>
      </c>
      <c r="AU1439" s="226" t="s">
        <v>87</v>
      </c>
      <c r="AV1439" s="12" t="s">
        <v>87</v>
      </c>
      <c r="AW1439" s="12" t="s">
        <v>41</v>
      </c>
      <c r="AX1439" s="12" t="s">
        <v>78</v>
      </c>
      <c r="AY1439" s="226" t="s">
        <v>168</v>
      </c>
    </row>
    <row r="1440" spans="2:65" s="1" customFormat="1" ht="22.5" customHeight="1">
      <c r="B1440" s="39"/>
      <c r="C1440" s="191" t="s">
        <v>2633</v>
      </c>
      <c r="D1440" s="191" t="s">
        <v>170</v>
      </c>
      <c r="E1440" s="192" t="s">
        <v>2634</v>
      </c>
      <c r="F1440" s="193" t="s">
        <v>2635</v>
      </c>
      <c r="G1440" s="194" t="s">
        <v>173</v>
      </c>
      <c r="H1440" s="195">
        <v>111.88</v>
      </c>
      <c r="I1440" s="196"/>
      <c r="J1440" s="197">
        <f>ROUND(I1440*H1440,2)</f>
        <v>0</v>
      </c>
      <c r="K1440" s="193" t="s">
        <v>174</v>
      </c>
      <c r="L1440" s="59"/>
      <c r="M1440" s="198" t="s">
        <v>22</v>
      </c>
      <c r="N1440" s="199" t="s">
        <v>49</v>
      </c>
      <c r="O1440" s="40"/>
      <c r="P1440" s="200">
        <f>O1440*H1440</f>
        <v>0</v>
      </c>
      <c r="Q1440" s="200">
        <v>2.9999999999999997E-4</v>
      </c>
      <c r="R1440" s="200">
        <f>Q1440*H1440</f>
        <v>3.3563999999999997E-2</v>
      </c>
      <c r="S1440" s="200">
        <v>0</v>
      </c>
      <c r="T1440" s="201">
        <f>S1440*H1440</f>
        <v>0</v>
      </c>
      <c r="AR1440" s="22" t="s">
        <v>249</v>
      </c>
      <c r="AT1440" s="22" t="s">
        <v>170</v>
      </c>
      <c r="AU1440" s="22" t="s">
        <v>87</v>
      </c>
      <c r="AY1440" s="22" t="s">
        <v>168</v>
      </c>
      <c r="BE1440" s="202">
        <f>IF(N1440="základní",J1440,0)</f>
        <v>0</v>
      </c>
      <c r="BF1440" s="202">
        <f>IF(N1440="snížená",J1440,0)</f>
        <v>0</v>
      </c>
      <c r="BG1440" s="202">
        <f>IF(N1440="zákl. přenesená",J1440,0)</f>
        <v>0</v>
      </c>
      <c r="BH1440" s="202">
        <f>IF(N1440="sníž. přenesená",J1440,0)</f>
        <v>0</v>
      </c>
      <c r="BI1440" s="202">
        <f>IF(N1440="nulová",J1440,0)</f>
        <v>0</v>
      </c>
      <c r="BJ1440" s="22" t="s">
        <v>24</v>
      </c>
      <c r="BK1440" s="202">
        <f>ROUND(I1440*H1440,2)</f>
        <v>0</v>
      </c>
      <c r="BL1440" s="22" t="s">
        <v>249</v>
      </c>
      <c r="BM1440" s="22" t="s">
        <v>2636</v>
      </c>
    </row>
    <row r="1441" spans="2:65" s="1" customFormat="1" ht="22.5" customHeight="1">
      <c r="B1441" s="39"/>
      <c r="C1441" s="191" t="s">
        <v>2637</v>
      </c>
      <c r="D1441" s="191" t="s">
        <v>170</v>
      </c>
      <c r="E1441" s="192" t="s">
        <v>2638</v>
      </c>
      <c r="F1441" s="193" t="s">
        <v>2639</v>
      </c>
      <c r="G1441" s="194" t="s">
        <v>433</v>
      </c>
      <c r="H1441" s="195">
        <v>55.94</v>
      </c>
      <c r="I1441" s="196"/>
      <c r="J1441" s="197">
        <f>ROUND(I1441*H1441,2)</f>
        <v>0</v>
      </c>
      <c r="K1441" s="193" t="s">
        <v>174</v>
      </c>
      <c r="L1441" s="59"/>
      <c r="M1441" s="198" t="s">
        <v>22</v>
      </c>
      <c r="N1441" s="199" t="s">
        <v>49</v>
      </c>
      <c r="O1441" s="40"/>
      <c r="P1441" s="200">
        <f>O1441*H1441</f>
        <v>0</v>
      </c>
      <c r="Q1441" s="200">
        <v>3.0000000000000001E-5</v>
      </c>
      <c r="R1441" s="200">
        <f>Q1441*H1441</f>
        <v>1.6781999999999999E-3</v>
      </c>
      <c r="S1441" s="200">
        <v>0</v>
      </c>
      <c r="T1441" s="201">
        <f>S1441*H1441</f>
        <v>0</v>
      </c>
      <c r="AR1441" s="22" t="s">
        <v>249</v>
      </c>
      <c r="AT1441" s="22" t="s">
        <v>170</v>
      </c>
      <c r="AU1441" s="22" t="s">
        <v>87</v>
      </c>
      <c r="AY1441" s="22" t="s">
        <v>168</v>
      </c>
      <c r="BE1441" s="202">
        <f>IF(N1441="základní",J1441,0)</f>
        <v>0</v>
      </c>
      <c r="BF1441" s="202">
        <f>IF(N1441="snížená",J1441,0)</f>
        <v>0</v>
      </c>
      <c r="BG1441" s="202">
        <f>IF(N1441="zákl. přenesená",J1441,0)</f>
        <v>0</v>
      </c>
      <c r="BH1441" s="202">
        <f>IF(N1441="sníž. přenesená",J1441,0)</f>
        <v>0</v>
      </c>
      <c r="BI1441" s="202">
        <f>IF(N1441="nulová",J1441,0)</f>
        <v>0</v>
      </c>
      <c r="BJ1441" s="22" t="s">
        <v>24</v>
      </c>
      <c r="BK1441" s="202">
        <f>ROUND(I1441*H1441,2)</f>
        <v>0</v>
      </c>
      <c r="BL1441" s="22" t="s">
        <v>249</v>
      </c>
      <c r="BM1441" s="22" t="s">
        <v>2640</v>
      </c>
    </row>
    <row r="1442" spans="2:65" s="11" customFormat="1" ht="13.5">
      <c r="B1442" s="203"/>
      <c r="C1442" s="204"/>
      <c r="D1442" s="205" t="s">
        <v>177</v>
      </c>
      <c r="E1442" s="206" t="s">
        <v>22</v>
      </c>
      <c r="F1442" s="207" t="s">
        <v>283</v>
      </c>
      <c r="G1442" s="204"/>
      <c r="H1442" s="208" t="s">
        <v>22</v>
      </c>
      <c r="I1442" s="209"/>
      <c r="J1442" s="204"/>
      <c r="K1442" s="204"/>
      <c r="L1442" s="210"/>
      <c r="M1442" s="211"/>
      <c r="N1442" s="212"/>
      <c r="O1442" s="212"/>
      <c r="P1442" s="212"/>
      <c r="Q1442" s="212"/>
      <c r="R1442" s="212"/>
      <c r="S1442" s="212"/>
      <c r="T1442" s="213"/>
      <c r="AT1442" s="214" t="s">
        <v>177</v>
      </c>
      <c r="AU1442" s="214" t="s">
        <v>87</v>
      </c>
      <c r="AV1442" s="11" t="s">
        <v>24</v>
      </c>
      <c r="AW1442" s="11" t="s">
        <v>41</v>
      </c>
      <c r="AX1442" s="11" t="s">
        <v>78</v>
      </c>
      <c r="AY1442" s="214" t="s">
        <v>168</v>
      </c>
    </row>
    <row r="1443" spans="2:65" s="11" customFormat="1" ht="13.5">
      <c r="B1443" s="203"/>
      <c r="C1443" s="204"/>
      <c r="D1443" s="205" t="s">
        <v>177</v>
      </c>
      <c r="E1443" s="206" t="s">
        <v>22</v>
      </c>
      <c r="F1443" s="207" t="s">
        <v>768</v>
      </c>
      <c r="G1443" s="204"/>
      <c r="H1443" s="208" t="s">
        <v>22</v>
      </c>
      <c r="I1443" s="209"/>
      <c r="J1443" s="204"/>
      <c r="K1443" s="204"/>
      <c r="L1443" s="210"/>
      <c r="M1443" s="211"/>
      <c r="N1443" s="212"/>
      <c r="O1443" s="212"/>
      <c r="P1443" s="212"/>
      <c r="Q1443" s="212"/>
      <c r="R1443" s="212"/>
      <c r="S1443" s="212"/>
      <c r="T1443" s="213"/>
      <c r="AT1443" s="214" t="s">
        <v>177</v>
      </c>
      <c r="AU1443" s="214" t="s">
        <v>87</v>
      </c>
      <c r="AV1443" s="11" t="s">
        <v>24</v>
      </c>
      <c r="AW1443" s="11" t="s">
        <v>41</v>
      </c>
      <c r="AX1443" s="11" t="s">
        <v>78</v>
      </c>
      <c r="AY1443" s="214" t="s">
        <v>168</v>
      </c>
    </row>
    <row r="1444" spans="2:65" s="12" customFormat="1" ht="13.5">
      <c r="B1444" s="215"/>
      <c r="C1444" s="216"/>
      <c r="D1444" s="205" t="s">
        <v>177</v>
      </c>
      <c r="E1444" s="227" t="s">
        <v>22</v>
      </c>
      <c r="F1444" s="228" t="s">
        <v>2626</v>
      </c>
      <c r="G1444" s="216"/>
      <c r="H1444" s="229">
        <v>7</v>
      </c>
      <c r="I1444" s="221"/>
      <c r="J1444" s="216"/>
      <c r="K1444" s="216"/>
      <c r="L1444" s="222"/>
      <c r="M1444" s="223"/>
      <c r="N1444" s="224"/>
      <c r="O1444" s="224"/>
      <c r="P1444" s="224"/>
      <c r="Q1444" s="224"/>
      <c r="R1444" s="224"/>
      <c r="S1444" s="224"/>
      <c r="T1444" s="225"/>
      <c r="AT1444" s="226" t="s">
        <v>177</v>
      </c>
      <c r="AU1444" s="226" t="s">
        <v>87</v>
      </c>
      <c r="AV1444" s="12" t="s">
        <v>87</v>
      </c>
      <c r="AW1444" s="12" t="s">
        <v>41</v>
      </c>
      <c r="AX1444" s="12" t="s">
        <v>78</v>
      </c>
      <c r="AY1444" s="226" t="s">
        <v>168</v>
      </c>
    </row>
    <row r="1445" spans="2:65" s="11" customFormat="1" ht="13.5">
      <c r="B1445" s="203"/>
      <c r="C1445" s="204"/>
      <c r="D1445" s="205" t="s">
        <v>177</v>
      </c>
      <c r="E1445" s="206" t="s">
        <v>22</v>
      </c>
      <c r="F1445" s="207" t="s">
        <v>770</v>
      </c>
      <c r="G1445" s="204"/>
      <c r="H1445" s="208" t="s">
        <v>22</v>
      </c>
      <c r="I1445" s="209"/>
      <c r="J1445" s="204"/>
      <c r="K1445" s="204"/>
      <c r="L1445" s="210"/>
      <c r="M1445" s="211"/>
      <c r="N1445" s="212"/>
      <c r="O1445" s="212"/>
      <c r="P1445" s="212"/>
      <c r="Q1445" s="212"/>
      <c r="R1445" s="212"/>
      <c r="S1445" s="212"/>
      <c r="T1445" s="213"/>
      <c r="AT1445" s="214" t="s">
        <v>177</v>
      </c>
      <c r="AU1445" s="214" t="s">
        <v>87</v>
      </c>
      <c r="AV1445" s="11" t="s">
        <v>24</v>
      </c>
      <c r="AW1445" s="11" t="s">
        <v>41</v>
      </c>
      <c r="AX1445" s="11" t="s">
        <v>78</v>
      </c>
      <c r="AY1445" s="214" t="s">
        <v>168</v>
      </c>
    </row>
    <row r="1446" spans="2:65" s="12" customFormat="1" ht="13.5">
      <c r="B1446" s="215"/>
      <c r="C1446" s="216"/>
      <c r="D1446" s="205" t="s">
        <v>177</v>
      </c>
      <c r="E1446" s="227" t="s">
        <v>22</v>
      </c>
      <c r="F1446" s="228" t="s">
        <v>2627</v>
      </c>
      <c r="G1446" s="216"/>
      <c r="H1446" s="229">
        <v>5.3</v>
      </c>
      <c r="I1446" s="221"/>
      <c r="J1446" s="216"/>
      <c r="K1446" s="216"/>
      <c r="L1446" s="222"/>
      <c r="M1446" s="223"/>
      <c r="N1446" s="224"/>
      <c r="O1446" s="224"/>
      <c r="P1446" s="224"/>
      <c r="Q1446" s="224"/>
      <c r="R1446" s="224"/>
      <c r="S1446" s="224"/>
      <c r="T1446" s="225"/>
      <c r="AT1446" s="226" t="s">
        <v>177</v>
      </c>
      <c r="AU1446" s="226" t="s">
        <v>87</v>
      </c>
      <c r="AV1446" s="12" t="s">
        <v>87</v>
      </c>
      <c r="AW1446" s="12" t="s">
        <v>41</v>
      </c>
      <c r="AX1446" s="12" t="s">
        <v>78</v>
      </c>
      <c r="AY1446" s="226" t="s">
        <v>168</v>
      </c>
    </row>
    <row r="1447" spans="2:65" s="11" customFormat="1" ht="13.5">
      <c r="B1447" s="203"/>
      <c r="C1447" s="204"/>
      <c r="D1447" s="205" t="s">
        <v>177</v>
      </c>
      <c r="E1447" s="206" t="s">
        <v>22</v>
      </c>
      <c r="F1447" s="207" t="s">
        <v>783</v>
      </c>
      <c r="G1447" s="204"/>
      <c r="H1447" s="208" t="s">
        <v>22</v>
      </c>
      <c r="I1447" s="209"/>
      <c r="J1447" s="204"/>
      <c r="K1447" s="204"/>
      <c r="L1447" s="210"/>
      <c r="M1447" s="211"/>
      <c r="N1447" s="212"/>
      <c r="O1447" s="212"/>
      <c r="P1447" s="212"/>
      <c r="Q1447" s="212"/>
      <c r="R1447" s="212"/>
      <c r="S1447" s="212"/>
      <c r="T1447" s="213"/>
      <c r="AT1447" s="214" t="s">
        <v>177</v>
      </c>
      <c r="AU1447" s="214" t="s">
        <v>87</v>
      </c>
      <c r="AV1447" s="11" t="s">
        <v>24</v>
      </c>
      <c r="AW1447" s="11" t="s">
        <v>41</v>
      </c>
      <c r="AX1447" s="11" t="s">
        <v>78</v>
      </c>
      <c r="AY1447" s="214" t="s">
        <v>168</v>
      </c>
    </row>
    <row r="1448" spans="2:65" s="12" customFormat="1" ht="13.5">
      <c r="B1448" s="215"/>
      <c r="C1448" s="216"/>
      <c r="D1448" s="205" t="s">
        <v>177</v>
      </c>
      <c r="E1448" s="227" t="s">
        <v>22</v>
      </c>
      <c r="F1448" s="228" t="s">
        <v>2628</v>
      </c>
      <c r="G1448" s="216"/>
      <c r="H1448" s="229">
        <v>6.24</v>
      </c>
      <c r="I1448" s="221"/>
      <c r="J1448" s="216"/>
      <c r="K1448" s="216"/>
      <c r="L1448" s="222"/>
      <c r="M1448" s="223"/>
      <c r="N1448" s="224"/>
      <c r="O1448" s="224"/>
      <c r="P1448" s="224"/>
      <c r="Q1448" s="224"/>
      <c r="R1448" s="224"/>
      <c r="S1448" s="224"/>
      <c r="T1448" s="225"/>
      <c r="AT1448" s="226" t="s">
        <v>177</v>
      </c>
      <c r="AU1448" s="226" t="s">
        <v>87</v>
      </c>
      <c r="AV1448" s="12" t="s">
        <v>87</v>
      </c>
      <c r="AW1448" s="12" t="s">
        <v>41</v>
      </c>
      <c r="AX1448" s="12" t="s">
        <v>78</v>
      </c>
      <c r="AY1448" s="226" t="s">
        <v>168</v>
      </c>
    </row>
    <row r="1449" spans="2:65" s="11" customFormat="1" ht="13.5">
      <c r="B1449" s="203"/>
      <c r="C1449" s="204"/>
      <c r="D1449" s="205" t="s">
        <v>177</v>
      </c>
      <c r="E1449" s="206" t="s">
        <v>22</v>
      </c>
      <c r="F1449" s="207" t="s">
        <v>292</v>
      </c>
      <c r="G1449" s="204"/>
      <c r="H1449" s="208" t="s">
        <v>22</v>
      </c>
      <c r="I1449" s="209"/>
      <c r="J1449" s="204"/>
      <c r="K1449" s="204"/>
      <c r="L1449" s="210"/>
      <c r="M1449" s="211"/>
      <c r="N1449" s="212"/>
      <c r="O1449" s="212"/>
      <c r="P1449" s="212"/>
      <c r="Q1449" s="212"/>
      <c r="R1449" s="212"/>
      <c r="S1449" s="212"/>
      <c r="T1449" s="213"/>
      <c r="AT1449" s="214" t="s">
        <v>177</v>
      </c>
      <c r="AU1449" s="214" t="s">
        <v>87</v>
      </c>
      <c r="AV1449" s="11" t="s">
        <v>24</v>
      </c>
      <c r="AW1449" s="11" t="s">
        <v>41</v>
      </c>
      <c r="AX1449" s="11" t="s">
        <v>78</v>
      </c>
      <c r="AY1449" s="214" t="s">
        <v>168</v>
      </c>
    </row>
    <row r="1450" spans="2:65" s="11" customFormat="1" ht="13.5">
      <c r="B1450" s="203"/>
      <c r="C1450" s="204"/>
      <c r="D1450" s="205" t="s">
        <v>177</v>
      </c>
      <c r="E1450" s="206" t="s">
        <v>22</v>
      </c>
      <c r="F1450" s="207" t="s">
        <v>787</v>
      </c>
      <c r="G1450" s="204"/>
      <c r="H1450" s="208" t="s">
        <v>22</v>
      </c>
      <c r="I1450" s="209"/>
      <c r="J1450" s="204"/>
      <c r="K1450" s="204"/>
      <c r="L1450" s="210"/>
      <c r="M1450" s="211"/>
      <c r="N1450" s="212"/>
      <c r="O1450" s="212"/>
      <c r="P1450" s="212"/>
      <c r="Q1450" s="212"/>
      <c r="R1450" s="212"/>
      <c r="S1450" s="212"/>
      <c r="T1450" s="213"/>
      <c r="AT1450" s="214" t="s">
        <v>177</v>
      </c>
      <c r="AU1450" s="214" t="s">
        <v>87</v>
      </c>
      <c r="AV1450" s="11" t="s">
        <v>24</v>
      </c>
      <c r="AW1450" s="11" t="s">
        <v>41</v>
      </c>
      <c r="AX1450" s="11" t="s">
        <v>78</v>
      </c>
      <c r="AY1450" s="214" t="s">
        <v>168</v>
      </c>
    </row>
    <row r="1451" spans="2:65" s="12" customFormat="1" ht="13.5">
      <c r="B1451" s="215"/>
      <c r="C1451" s="216"/>
      <c r="D1451" s="205" t="s">
        <v>177</v>
      </c>
      <c r="E1451" s="227" t="s">
        <v>22</v>
      </c>
      <c r="F1451" s="228" t="s">
        <v>2626</v>
      </c>
      <c r="G1451" s="216"/>
      <c r="H1451" s="229">
        <v>7</v>
      </c>
      <c r="I1451" s="221"/>
      <c r="J1451" s="216"/>
      <c r="K1451" s="216"/>
      <c r="L1451" s="222"/>
      <c r="M1451" s="223"/>
      <c r="N1451" s="224"/>
      <c r="O1451" s="224"/>
      <c r="P1451" s="224"/>
      <c r="Q1451" s="224"/>
      <c r="R1451" s="224"/>
      <c r="S1451" s="224"/>
      <c r="T1451" s="225"/>
      <c r="AT1451" s="226" t="s">
        <v>177</v>
      </c>
      <c r="AU1451" s="226" t="s">
        <v>87</v>
      </c>
      <c r="AV1451" s="12" t="s">
        <v>87</v>
      </c>
      <c r="AW1451" s="12" t="s">
        <v>41</v>
      </c>
      <c r="AX1451" s="12" t="s">
        <v>78</v>
      </c>
      <c r="AY1451" s="226" t="s">
        <v>168</v>
      </c>
    </row>
    <row r="1452" spans="2:65" s="11" customFormat="1" ht="13.5">
      <c r="B1452" s="203"/>
      <c r="C1452" s="204"/>
      <c r="D1452" s="205" t="s">
        <v>177</v>
      </c>
      <c r="E1452" s="206" t="s">
        <v>22</v>
      </c>
      <c r="F1452" s="207" t="s">
        <v>789</v>
      </c>
      <c r="G1452" s="204"/>
      <c r="H1452" s="208" t="s">
        <v>22</v>
      </c>
      <c r="I1452" s="209"/>
      <c r="J1452" s="204"/>
      <c r="K1452" s="204"/>
      <c r="L1452" s="210"/>
      <c r="M1452" s="211"/>
      <c r="N1452" s="212"/>
      <c r="O1452" s="212"/>
      <c r="P1452" s="212"/>
      <c r="Q1452" s="212"/>
      <c r="R1452" s="212"/>
      <c r="S1452" s="212"/>
      <c r="T1452" s="213"/>
      <c r="AT1452" s="214" t="s">
        <v>177</v>
      </c>
      <c r="AU1452" s="214" t="s">
        <v>87</v>
      </c>
      <c r="AV1452" s="11" t="s">
        <v>24</v>
      </c>
      <c r="AW1452" s="11" t="s">
        <v>41</v>
      </c>
      <c r="AX1452" s="11" t="s">
        <v>78</v>
      </c>
      <c r="AY1452" s="214" t="s">
        <v>168</v>
      </c>
    </row>
    <row r="1453" spans="2:65" s="12" customFormat="1" ht="13.5">
      <c r="B1453" s="215"/>
      <c r="C1453" s="216"/>
      <c r="D1453" s="205" t="s">
        <v>177</v>
      </c>
      <c r="E1453" s="227" t="s">
        <v>22</v>
      </c>
      <c r="F1453" s="228" t="s">
        <v>2629</v>
      </c>
      <c r="G1453" s="216"/>
      <c r="H1453" s="229">
        <v>5.3</v>
      </c>
      <c r="I1453" s="221"/>
      <c r="J1453" s="216"/>
      <c r="K1453" s="216"/>
      <c r="L1453" s="222"/>
      <c r="M1453" s="223"/>
      <c r="N1453" s="224"/>
      <c r="O1453" s="224"/>
      <c r="P1453" s="224"/>
      <c r="Q1453" s="224"/>
      <c r="R1453" s="224"/>
      <c r="S1453" s="224"/>
      <c r="T1453" s="225"/>
      <c r="AT1453" s="226" t="s">
        <v>177</v>
      </c>
      <c r="AU1453" s="226" t="s">
        <v>87</v>
      </c>
      <c r="AV1453" s="12" t="s">
        <v>87</v>
      </c>
      <c r="AW1453" s="12" t="s">
        <v>41</v>
      </c>
      <c r="AX1453" s="12" t="s">
        <v>78</v>
      </c>
      <c r="AY1453" s="226" t="s">
        <v>168</v>
      </c>
    </row>
    <row r="1454" spans="2:65" s="11" customFormat="1" ht="13.5">
      <c r="B1454" s="203"/>
      <c r="C1454" s="204"/>
      <c r="D1454" s="205" t="s">
        <v>177</v>
      </c>
      <c r="E1454" s="206" t="s">
        <v>22</v>
      </c>
      <c r="F1454" s="207" t="s">
        <v>801</v>
      </c>
      <c r="G1454" s="204"/>
      <c r="H1454" s="208" t="s">
        <v>22</v>
      </c>
      <c r="I1454" s="209"/>
      <c r="J1454" s="204"/>
      <c r="K1454" s="204"/>
      <c r="L1454" s="210"/>
      <c r="M1454" s="211"/>
      <c r="N1454" s="212"/>
      <c r="O1454" s="212"/>
      <c r="P1454" s="212"/>
      <c r="Q1454" s="212"/>
      <c r="R1454" s="212"/>
      <c r="S1454" s="212"/>
      <c r="T1454" s="213"/>
      <c r="AT1454" s="214" t="s">
        <v>177</v>
      </c>
      <c r="AU1454" s="214" t="s">
        <v>87</v>
      </c>
      <c r="AV1454" s="11" t="s">
        <v>24</v>
      </c>
      <c r="AW1454" s="11" t="s">
        <v>41</v>
      </c>
      <c r="AX1454" s="11" t="s">
        <v>78</v>
      </c>
      <c r="AY1454" s="214" t="s">
        <v>168</v>
      </c>
    </row>
    <row r="1455" spans="2:65" s="12" customFormat="1" ht="13.5">
      <c r="B1455" s="215"/>
      <c r="C1455" s="216"/>
      <c r="D1455" s="205" t="s">
        <v>177</v>
      </c>
      <c r="E1455" s="227" t="s">
        <v>22</v>
      </c>
      <c r="F1455" s="228" t="s">
        <v>2628</v>
      </c>
      <c r="G1455" s="216"/>
      <c r="H1455" s="229">
        <v>6.24</v>
      </c>
      <c r="I1455" s="221"/>
      <c r="J1455" s="216"/>
      <c r="K1455" s="216"/>
      <c r="L1455" s="222"/>
      <c r="M1455" s="223"/>
      <c r="N1455" s="224"/>
      <c r="O1455" s="224"/>
      <c r="P1455" s="224"/>
      <c r="Q1455" s="224"/>
      <c r="R1455" s="224"/>
      <c r="S1455" s="224"/>
      <c r="T1455" s="225"/>
      <c r="AT1455" s="226" t="s">
        <v>177</v>
      </c>
      <c r="AU1455" s="226" t="s">
        <v>87</v>
      </c>
      <c r="AV1455" s="12" t="s">
        <v>87</v>
      </c>
      <c r="AW1455" s="12" t="s">
        <v>41</v>
      </c>
      <c r="AX1455" s="12" t="s">
        <v>78</v>
      </c>
      <c r="AY1455" s="226" t="s">
        <v>168</v>
      </c>
    </row>
    <row r="1456" spans="2:65" s="11" customFormat="1" ht="13.5">
      <c r="B1456" s="203"/>
      <c r="C1456" s="204"/>
      <c r="D1456" s="205" t="s">
        <v>177</v>
      </c>
      <c r="E1456" s="206" t="s">
        <v>22</v>
      </c>
      <c r="F1456" s="207" t="s">
        <v>310</v>
      </c>
      <c r="G1456" s="204"/>
      <c r="H1456" s="208" t="s">
        <v>22</v>
      </c>
      <c r="I1456" s="209"/>
      <c r="J1456" s="204"/>
      <c r="K1456" s="204"/>
      <c r="L1456" s="210"/>
      <c r="M1456" s="211"/>
      <c r="N1456" s="212"/>
      <c r="O1456" s="212"/>
      <c r="P1456" s="212"/>
      <c r="Q1456" s="212"/>
      <c r="R1456" s="212"/>
      <c r="S1456" s="212"/>
      <c r="T1456" s="213"/>
      <c r="AT1456" s="214" t="s">
        <v>177</v>
      </c>
      <c r="AU1456" s="214" t="s">
        <v>87</v>
      </c>
      <c r="AV1456" s="11" t="s">
        <v>24</v>
      </c>
      <c r="AW1456" s="11" t="s">
        <v>41</v>
      </c>
      <c r="AX1456" s="11" t="s">
        <v>78</v>
      </c>
      <c r="AY1456" s="214" t="s">
        <v>168</v>
      </c>
    </row>
    <row r="1457" spans="2:65" s="11" customFormat="1" ht="13.5">
      <c r="B1457" s="203"/>
      <c r="C1457" s="204"/>
      <c r="D1457" s="205" t="s">
        <v>177</v>
      </c>
      <c r="E1457" s="206" t="s">
        <v>22</v>
      </c>
      <c r="F1457" s="207" t="s">
        <v>806</v>
      </c>
      <c r="G1457" s="204"/>
      <c r="H1457" s="208" t="s">
        <v>22</v>
      </c>
      <c r="I1457" s="209"/>
      <c r="J1457" s="204"/>
      <c r="K1457" s="204"/>
      <c r="L1457" s="210"/>
      <c r="M1457" s="211"/>
      <c r="N1457" s="212"/>
      <c r="O1457" s="212"/>
      <c r="P1457" s="212"/>
      <c r="Q1457" s="212"/>
      <c r="R1457" s="212"/>
      <c r="S1457" s="212"/>
      <c r="T1457" s="213"/>
      <c r="AT1457" s="214" t="s">
        <v>177</v>
      </c>
      <c r="AU1457" s="214" t="s">
        <v>87</v>
      </c>
      <c r="AV1457" s="11" t="s">
        <v>24</v>
      </c>
      <c r="AW1457" s="11" t="s">
        <v>41</v>
      </c>
      <c r="AX1457" s="11" t="s">
        <v>78</v>
      </c>
      <c r="AY1457" s="214" t="s">
        <v>168</v>
      </c>
    </row>
    <row r="1458" spans="2:65" s="12" customFormat="1" ht="13.5">
      <c r="B1458" s="215"/>
      <c r="C1458" s="216"/>
      <c r="D1458" s="205" t="s">
        <v>177</v>
      </c>
      <c r="E1458" s="227" t="s">
        <v>22</v>
      </c>
      <c r="F1458" s="228" t="s">
        <v>2630</v>
      </c>
      <c r="G1458" s="216"/>
      <c r="H1458" s="229">
        <v>7.14</v>
      </c>
      <c r="I1458" s="221"/>
      <c r="J1458" s="216"/>
      <c r="K1458" s="216"/>
      <c r="L1458" s="222"/>
      <c r="M1458" s="223"/>
      <c r="N1458" s="224"/>
      <c r="O1458" s="224"/>
      <c r="P1458" s="224"/>
      <c r="Q1458" s="224"/>
      <c r="R1458" s="224"/>
      <c r="S1458" s="224"/>
      <c r="T1458" s="225"/>
      <c r="AT1458" s="226" t="s">
        <v>177</v>
      </c>
      <c r="AU1458" s="226" t="s">
        <v>87</v>
      </c>
      <c r="AV1458" s="12" t="s">
        <v>87</v>
      </c>
      <c r="AW1458" s="12" t="s">
        <v>41</v>
      </c>
      <c r="AX1458" s="12" t="s">
        <v>78</v>
      </c>
      <c r="AY1458" s="226" t="s">
        <v>168</v>
      </c>
    </row>
    <row r="1459" spans="2:65" s="11" customFormat="1" ht="13.5">
      <c r="B1459" s="203"/>
      <c r="C1459" s="204"/>
      <c r="D1459" s="205" t="s">
        <v>177</v>
      </c>
      <c r="E1459" s="206" t="s">
        <v>22</v>
      </c>
      <c r="F1459" s="207" t="s">
        <v>808</v>
      </c>
      <c r="G1459" s="204"/>
      <c r="H1459" s="208" t="s">
        <v>22</v>
      </c>
      <c r="I1459" s="209"/>
      <c r="J1459" s="204"/>
      <c r="K1459" s="204"/>
      <c r="L1459" s="210"/>
      <c r="M1459" s="211"/>
      <c r="N1459" s="212"/>
      <c r="O1459" s="212"/>
      <c r="P1459" s="212"/>
      <c r="Q1459" s="212"/>
      <c r="R1459" s="212"/>
      <c r="S1459" s="212"/>
      <c r="T1459" s="213"/>
      <c r="AT1459" s="214" t="s">
        <v>177</v>
      </c>
      <c r="AU1459" s="214" t="s">
        <v>87</v>
      </c>
      <c r="AV1459" s="11" t="s">
        <v>24</v>
      </c>
      <c r="AW1459" s="11" t="s">
        <v>41</v>
      </c>
      <c r="AX1459" s="11" t="s">
        <v>78</v>
      </c>
      <c r="AY1459" s="214" t="s">
        <v>168</v>
      </c>
    </row>
    <row r="1460" spans="2:65" s="12" customFormat="1" ht="13.5">
      <c r="B1460" s="215"/>
      <c r="C1460" s="216"/>
      <c r="D1460" s="205" t="s">
        <v>177</v>
      </c>
      <c r="E1460" s="227" t="s">
        <v>22</v>
      </c>
      <c r="F1460" s="228" t="s">
        <v>2631</v>
      </c>
      <c r="G1460" s="216"/>
      <c r="H1460" s="229">
        <v>5.37</v>
      </c>
      <c r="I1460" s="221"/>
      <c r="J1460" s="216"/>
      <c r="K1460" s="216"/>
      <c r="L1460" s="222"/>
      <c r="M1460" s="223"/>
      <c r="N1460" s="224"/>
      <c r="O1460" s="224"/>
      <c r="P1460" s="224"/>
      <c r="Q1460" s="224"/>
      <c r="R1460" s="224"/>
      <c r="S1460" s="224"/>
      <c r="T1460" s="225"/>
      <c r="AT1460" s="226" t="s">
        <v>177</v>
      </c>
      <c r="AU1460" s="226" t="s">
        <v>87</v>
      </c>
      <c r="AV1460" s="12" t="s">
        <v>87</v>
      </c>
      <c r="AW1460" s="12" t="s">
        <v>41</v>
      </c>
      <c r="AX1460" s="12" t="s">
        <v>78</v>
      </c>
      <c r="AY1460" s="226" t="s">
        <v>168</v>
      </c>
    </row>
    <row r="1461" spans="2:65" s="11" customFormat="1" ht="13.5">
      <c r="B1461" s="203"/>
      <c r="C1461" s="204"/>
      <c r="D1461" s="205" t="s">
        <v>177</v>
      </c>
      <c r="E1461" s="206" t="s">
        <v>22</v>
      </c>
      <c r="F1461" s="207" t="s">
        <v>823</v>
      </c>
      <c r="G1461" s="204"/>
      <c r="H1461" s="208" t="s">
        <v>22</v>
      </c>
      <c r="I1461" s="209"/>
      <c r="J1461" s="204"/>
      <c r="K1461" s="204"/>
      <c r="L1461" s="210"/>
      <c r="M1461" s="211"/>
      <c r="N1461" s="212"/>
      <c r="O1461" s="212"/>
      <c r="P1461" s="212"/>
      <c r="Q1461" s="212"/>
      <c r="R1461" s="212"/>
      <c r="S1461" s="212"/>
      <c r="T1461" s="213"/>
      <c r="AT1461" s="214" t="s">
        <v>177</v>
      </c>
      <c r="AU1461" s="214" t="s">
        <v>87</v>
      </c>
      <c r="AV1461" s="11" t="s">
        <v>24</v>
      </c>
      <c r="AW1461" s="11" t="s">
        <v>41</v>
      </c>
      <c r="AX1461" s="11" t="s">
        <v>78</v>
      </c>
      <c r="AY1461" s="214" t="s">
        <v>168</v>
      </c>
    </row>
    <row r="1462" spans="2:65" s="12" customFormat="1" ht="13.5">
      <c r="B1462" s="215"/>
      <c r="C1462" s="216"/>
      <c r="D1462" s="217" t="s">
        <v>177</v>
      </c>
      <c r="E1462" s="218" t="s">
        <v>22</v>
      </c>
      <c r="F1462" s="219" t="s">
        <v>2632</v>
      </c>
      <c r="G1462" s="216"/>
      <c r="H1462" s="220">
        <v>6.35</v>
      </c>
      <c r="I1462" s="221"/>
      <c r="J1462" s="216"/>
      <c r="K1462" s="216"/>
      <c r="L1462" s="222"/>
      <c r="M1462" s="223"/>
      <c r="N1462" s="224"/>
      <c r="O1462" s="224"/>
      <c r="P1462" s="224"/>
      <c r="Q1462" s="224"/>
      <c r="R1462" s="224"/>
      <c r="S1462" s="224"/>
      <c r="T1462" s="225"/>
      <c r="AT1462" s="226" t="s">
        <v>177</v>
      </c>
      <c r="AU1462" s="226" t="s">
        <v>87</v>
      </c>
      <c r="AV1462" s="12" t="s">
        <v>87</v>
      </c>
      <c r="AW1462" s="12" t="s">
        <v>41</v>
      </c>
      <c r="AX1462" s="12" t="s">
        <v>78</v>
      </c>
      <c r="AY1462" s="226" t="s">
        <v>168</v>
      </c>
    </row>
    <row r="1463" spans="2:65" s="1" customFormat="1" ht="22.5" customHeight="1">
      <c r="B1463" s="39"/>
      <c r="C1463" s="191" t="s">
        <v>2641</v>
      </c>
      <c r="D1463" s="191" t="s">
        <v>170</v>
      </c>
      <c r="E1463" s="192" t="s">
        <v>2642</v>
      </c>
      <c r="F1463" s="193" t="s">
        <v>2643</v>
      </c>
      <c r="G1463" s="194" t="s">
        <v>433</v>
      </c>
      <c r="H1463" s="195">
        <v>55.94</v>
      </c>
      <c r="I1463" s="196"/>
      <c r="J1463" s="197">
        <f>ROUND(I1463*H1463,2)</f>
        <v>0</v>
      </c>
      <c r="K1463" s="193" t="s">
        <v>174</v>
      </c>
      <c r="L1463" s="59"/>
      <c r="M1463" s="198" t="s">
        <v>22</v>
      </c>
      <c r="N1463" s="199" t="s">
        <v>49</v>
      </c>
      <c r="O1463" s="40"/>
      <c r="P1463" s="200">
        <f>O1463*H1463</f>
        <v>0</v>
      </c>
      <c r="Q1463" s="200">
        <v>4.8999999999999998E-4</v>
      </c>
      <c r="R1463" s="200">
        <f>Q1463*H1463</f>
        <v>2.7410599999999997E-2</v>
      </c>
      <c r="S1463" s="200">
        <v>0</v>
      </c>
      <c r="T1463" s="201">
        <f>S1463*H1463</f>
        <v>0</v>
      </c>
      <c r="AR1463" s="22" t="s">
        <v>249</v>
      </c>
      <c r="AT1463" s="22" t="s">
        <v>170</v>
      </c>
      <c r="AU1463" s="22" t="s">
        <v>87</v>
      </c>
      <c r="AY1463" s="22" t="s">
        <v>168</v>
      </c>
      <c r="BE1463" s="202">
        <f>IF(N1463="základní",J1463,0)</f>
        <v>0</v>
      </c>
      <c r="BF1463" s="202">
        <f>IF(N1463="snížená",J1463,0)</f>
        <v>0</v>
      </c>
      <c r="BG1463" s="202">
        <f>IF(N1463="zákl. přenesená",J1463,0)</f>
        <v>0</v>
      </c>
      <c r="BH1463" s="202">
        <f>IF(N1463="sníž. přenesená",J1463,0)</f>
        <v>0</v>
      </c>
      <c r="BI1463" s="202">
        <f>IF(N1463="nulová",J1463,0)</f>
        <v>0</v>
      </c>
      <c r="BJ1463" s="22" t="s">
        <v>24</v>
      </c>
      <c r="BK1463" s="202">
        <f>ROUND(I1463*H1463,2)</f>
        <v>0</v>
      </c>
      <c r="BL1463" s="22" t="s">
        <v>249</v>
      </c>
      <c r="BM1463" s="22" t="s">
        <v>2644</v>
      </c>
    </row>
    <row r="1464" spans="2:65" s="1" customFormat="1" ht="31.5" customHeight="1">
      <c r="B1464" s="39"/>
      <c r="C1464" s="191" t="s">
        <v>2645</v>
      </c>
      <c r="D1464" s="191" t="s">
        <v>170</v>
      </c>
      <c r="E1464" s="192" t="s">
        <v>2646</v>
      </c>
      <c r="F1464" s="193" t="s">
        <v>2647</v>
      </c>
      <c r="G1464" s="194" t="s">
        <v>218</v>
      </c>
      <c r="H1464" s="195">
        <v>2.3159999999999998</v>
      </c>
      <c r="I1464" s="196"/>
      <c r="J1464" s="197">
        <f>ROUND(I1464*H1464,2)</f>
        <v>0</v>
      </c>
      <c r="K1464" s="193" t="s">
        <v>174</v>
      </c>
      <c r="L1464" s="59"/>
      <c r="M1464" s="198" t="s">
        <v>22</v>
      </c>
      <c r="N1464" s="199" t="s">
        <v>49</v>
      </c>
      <c r="O1464" s="40"/>
      <c r="P1464" s="200">
        <f>O1464*H1464</f>
        <v>0</v>
      </c>
      <c r="Q1464" s="200">
        <v>0</v>
      </c>
      <c r="R1464" s="200">
        <f>Q1464*H1464</f>
        <v>0</v>
      </c>
      <c r="S1464" s="200">
        <v>0</v>
      </c>
      <c r="T1464" s="201">
        <f>S1464*H1464</f>
        <v>0</v>
      </c>
      <c r="AR1464" s="22" t="s">
        <v>249</v>
      </c>
      <c r="AT1464" s="22" t="s">
        <v>170</v>
      </c>
      <c r="AU1464" s="22" t="s">
        <v>87</v>
      </c>
      <c r="AY1464" s="22" t="s">
        <v>168</v>
      </c>
      <c r="BE1464" s="202">
        <f>IF(N1464="základní",J1464,0)</f>
        <v>0</v>
      </c>
      <c r="BF1464" s="202">
        <f>IF(N1464="snížená",J1464,0)</f>
        <v>0</v>
      </c>
      <c r="BG1464" s="202">
        <f>IF(N1464="zákl. přenesená",J1464,0)</f>
        <v>0</v>
      </c>
      <c r="BH1464" s="202">
        <f>IF(N1464="sníž. přenesená",J1464,0)</f>
        <v>0</v>
      </c>
      <c r="BI1464" s="202">
        <f>IF(N1464="nulová",J1464,0)</f>
        <v>0</v>
      </c>
      <c r="BJ1464" s="22" t="s">
        <v>24</v>
      </c>
      <c r="BK1464" s="202">
        <f>ROUND(I1464*H1464,2)</f>
        <v>0</v>
      </c>
      <c r="BL1464" s="22" t="s">
        <v>249</v>
      </c>
      <c r="BM1464" s="22" t="s">
        <v>2648</v>
      </c>
    </row>
    <row r="1465" spans="2:65" s="10" customFormat="1" ht="29.85" customHeight="1">
      <c r="B1465" s="174"/>
      <c r="C1465" s="175"/>
      <c r="D1465" s="188" t="s">
        <v>77</v>
      </c>
      <c r="E1465" s="189" t="s">
        <v>2649</v>
      </c>
      <c r="F1465" s="189" t="s">
        <v>2650</v>
      </c>
      <c r="G1465" s="175"/>
      <c r="H1465" s="175"/>
      <c r="I1465" s="178"/>
      <c r="J1465" s="190">
        <f>BK1465</f>
        <v>0</v>
      </c>
      <c r="K1465" s="175"/>
      <c r="L1465" s="180"/>
      <c r="M1465" s="181"/>
      <c r="N1465" s="182"/>
      <c r="O1465" s="182"/>
      <c r="P1465" s="183">
        <f>SUM(P1466:P1474)</f>
        <v>0</v>
      </c>
      <c r="Q1465" s="182"/>
      <c r="R1465" s="183">
        <f>SUM(R1466:R1474)</f>
        <v>3.0350000000000002E-2</v>
      </c>
      <c r="S1465" s="182"/>
      <c r="T1465" s="184">
        <f>SUM(T1466:T1474)</f>
        <v>0</v>
      </c>
      <c r="AR1465" s="185" t="s">
        <v>87</v>
      </c>
      <c r="AT1465" s="186" t="s">
        <v>77</v>
      </c>
      <c r="AU1465" s="186" t="s">
        <v>24</v>
      </c>
      <c r="AY1465" s="185" t="s">
        <v>168</v>
      </c>
      <c r="BK1465" s="187">
        <f>SUM(BK1466:BK1474)</f>
        <v>0</v>
      </c>
    </row>
    <row r="1466" spans="2:65" s="1" customFormat="1" ht="31.5" customHeight="1">
      <c r="B1466" s="39"/>
      <c r="C1466" s="191" t="s">
        <v>2651</v>
      </c>
      <c r="D1466" s="191" t="s">
        <v>170</v>
      </c>
      <c r="E1466" s="192" t="s">
        <v>2652</v>
      </c>
      <c r="F1466" s="193" t="s">
        <v>2653</v>
      </c>
      <c r="G1466" s="194" t="s">
        <v>173</v>
      </c>
      <c r="H1466" s="195">
        <v>50</v>
      </c>
      <c r="I1466" s="196"/>
      <c r="J1466" s="197">
        <f>ROUND(I1466*H1466,2)</f>
        <v>0</v>
      </c>
      <c r="K1466" s="193" t="s">
        <v>174</v>
      </c>
      <c r="L1466" s="59"/>
      <c r="M1466" s="198" t="s">
        <v>22</v>
      </c>
      <c r="N1466" s="199" t="s">
        <v>49</v>
      </c>
      <c r="O1466" s="40"/>
      <c r="P1466" s="200">
        <f>O1466*H1466</f>
        <v>0</v>
      </c>
      <c r="Q1466" s="200">
        <v>8.0000000000000007E-5</v>
      </c>
      <c r="R1466" s="200">
        <f>Q1466*H1466</f>
        <v>4.0000000000000001E-3</v>
      </c>
      <c r="S1466" s="200">
        <v>0</v>
      </c>
      <c r="T1466" s="201">
        <f>S1466*H1466</f>
        <v>0</v>
      </c>
      <c r="AR1466" s="22" t="s">
        <v>249</v>
      </c>
      <c r="AT1466" s="22" t="s">
        <v>170</v>
      </c>
      <c r="AU1466" s="22" t="s">
        <v>87</v>
      </c>
      <c r="AY1466" s="22" t="s">
        <v>168</v>
      </c>
      <c r="BE1466" s="202">
        <f>IF(N1466="základní",J1466,0)</f>
        <v>0</v>
      </c>
      <c r="BF1466" s="202">
        <f>IF(N1466="snížená",J1466,0)</f>
        <v>0</v>
      </c>
      <c r="BG1466" s="202">
        <f>IF(N1466="zákl. přenesená",J1466,0)</f>
        <v>0</v>
      </c>
      <c r="BH1466" s="202">
        <f>IF(N1466="sníž. přenesená",J1466,0)</f>
        <v>0</v>
      </c>
      <c r="BI1466" s="202">
        <f>IF(N1466="nulová",J1466,0)</f>
        <v>0</v>
      </c>
      <c r="BJ1466" s="22" t="s">
        <v>24</v>
      </c>
      <c r="BK1466" s="202">
        <f>ROUND(I1466*H1466,2)</f>
        <v>0</v>
      </c>
      <c r="BL1466" s="22" t="s">
        <v>249</v>
      </c>
      <c r="BM1466" s="22" t="s">
        <v>2654</v>
      </c>
    </row>
    <row r="1467" spans="2:65" s="11" customFormat="1" ht="13.5">
      <c r="B1467" s="203"/>
      <c r="C1467" s="204"/>
      <c r="D1467" s="205" t="s">
        <v>177</v>
      </c>
      <c r="E1467" s="206" t="s">
        <v>22</v>
      </c>
      <c r="F1467" s="207" t="s">
        <v>2655</v>
      </c>
      <c r="G1467" s="204"/>
      <c r="H1467" s="208" t="s">
        <v>22</v>
      </c>
      <c r="I1467" s="209"/>
      <c r="J1467" s="204"/>
      <c r="K1467" s="204"/>
      <c r="L1467" s="210"/>
      <c r="M1467" s="211"/>
      <c r="N1467" s="212"/>
      <c r="O1467" s="212"/>
      <c r="P1467" s="212"/>
      <c r="Q1467" s="212"/>
      <c r="R1467" s="212"/>
      <c r="S1467" s="212"/>
      <c r="T1467" s="213"/>
      <c r="AT1467" s="214" t="s">
        <v>177</v>
      </c>
      <c r="AU1467" s="214" t="s">
        <v>87</v>
      </c>
      <c r="AV1467" s="11" t="s">
        <v>24</v>
      </c>
      <c r="AW1467" s="11" t="s">
        <v>41</v>
      </c>
      <c r="AX1467" s="11" t="s">
        <v>78</v>
      </c>
      <c r="AY1467" s="214" t="s">
        <v>168</v>
      </c>
    </row>
    <row r="1468" spans="2:65" s="12" customFormat="1" ht="13.5">
      <c r="B1468" s="215"/>
      <c r="C1468" s="216"/>
      <c r="D1468" s="205" t="s">
        <v>177</v>
      </c>
      <c r="E1468" s="227" t="s">
        <v>22</v>
      </c>
      <c r="F1468" s="228" t="s">
        <v>2656</v>
      </c>
      <c r="G1468" s="216"/>
      <c r="H1468" s="229">
        <v>25</v>
      </c>
      <c r="I1468" s="221"/>
      <c r="J1468" s="216"/>
      <c r="K1468" s="216"/>
      <c r="L1468" s="222"/>
      <c r="M1468" s="223"/>
      <c r="N1468" s="224"/>
      <c r="O1468" s="224"/>
      <c r="P1468" s="224"/>
      <c r="Q1468" s="224"/>
      <c r="R1468" s="224"/>
      <c r="S1468" s="224"/>
      <c r="T1468" s="225"/>
      <c r="AT1468" s="226" t="s">
        <v>177</v>
      </c>
      <c r="AU1468" s="226" t="s">
        <v>87</v>
      </c>
      <c r="AV1468" s="12" t="s">
        <v>87</v>
      </c>
      <c r="AW1468" s="12" t="s">
        <v>41</v>
      </c>
      <c r="AX1468" s="12" t="s">
        <v>78</v>
      </c>
      <c r="AY1468" s="226" t="s">
        <v>168</v>
      </c>
    </row>
    <row r="1469" spans="2:65" s="11" customFormat="1" ht="13.5">
      <c r="B1469" s="203"/>
      <c r="C1469" s="204"/>
      <c r="D1469" s="205" t="s">
        <v>177</v>
      </c>
      <c r="E1469" s="206" t="s">
        <v>22</v>
      </c>
      <c r="F1469" s="207" t="s">
        <v>2657</v>
      </c>
      <c r="G1469" s="204"/>
      <c r="H1469" s="208" t="s">
        <v>22</v>
      </c>
      <c r="I1469" s="209"/>
      <c r="J1469" s="204"/>
      <c r="K1469" s="204"/>
      <c r="L1469" s="210"/>
      <c r="M1469" s="211"/>
      <c r="N1469" s="212"/>
      <c r="O1469" s="212"/>
      <c r="P1469" s="212"/>
      <c r="Q1469" s="212"/>
      <c r="R1469" s="212"/>
      <c r="S1469" s="212"/>
      <c r="T1469" s="213"/>
      <c r="AT1469" s="214" t="s">
        <v>177</v>
      </c>
      <c r="AU1469" s="214" t="s">
        <v>87</v>
      </c>
      <c r="AV1469" s="11" t="s">
        <v>24</v>
      </c>
      <c r="AW1469" s="11" t="s">
        <v>41</v>
      </c>
      <c r="AX1469" s="11" t="s">
        <v>78</v>
      </c>
      <c r="AY1469" s="214" t="s">
        <v>168</v>
      </c>
    </row>
    <row r="1470" spans="2:65" s="12" customFormat="1" ht="13.5">
      <c r="B1470" s="215"/>
      <c r="C1470" s="216"/>
      <c r="D1470" s="217" t="s">
        <v>177</v>
      </c>
      <c r="E1470" s="218" t="s">
        <v>22</v>
      </c>
      <c r="F1470" s="219" t="s">
        <v>301</v>
      </c>
      <c r="G1470" s="216"/>
      <c r="H1470" s="220">
        <v>25</v>
      </c>
      <c r="I1470" s="221"/>
      <c r="J1470" s="216"/>
      <c r="K1470" s="216"/>
      <c r="L1470" s="222"/>
      <c r="M1470" s="223"/>
      <c r="N1470" s="224"/>
      <c r="O1470" s="224"/>
      <c r="P1470" s="224"/>
      <c r="Q1470" s="224"/>
      <c r="R1470" s="224"/>
      <c r="S1470" s="224"/>
      <c r="T1470" s="225"/>
      <c r="AT1470" s="226" t="s">
        <v>177</v>
      </c>
      <c r="AU1470" s="226" t="s">
        <v>87</v>
      </c>
      <c r="AV1470" s="12" t="s">
        <v>87</v>
      </c>
      <c r="AW1470" s="12" t="s">
        <v>41</v>
      </c>
      <c r="AX1470" s="12" t="s">
        <v>78</v>
      </c>
      <c r="AY1470" s="226" t="s">
        <v>168</v>
      </c>
    </row>
    <row r="1471" spans="2:65" s="1" customFormat="1" ht="22.5" customHeight="1">
      <c r="B1471" s="39"/>
      <c r="C1471" s="191" t="s">
        <v>2658</v>
      </c>
      <c r="D1471" s="191" t="s">
        <v>170</v>
      </c>
      <c r="E1471" s="192" t="s">
        <v>2659</v>
      </c>
      <c r="F1471" s="193" t="s">
        <v>2660</v>
      </c>
      <c r="G1471" s="194" t="s">
        <v>173</v>
      </c>
      <c r="H1471" s="195">
        <v>50</v>
      </c>
      <c r="I1471" s="196"/>
      <c r="J1471" s="197">
        <f>ROUND(I1471*H1471,2)</f>
        <v>0</v>
      </c>
      <c r="K1471" s="193" t="s">
        <v>174</v>
      </c>
      <c r="L1471" s="59"/>
      <c r="M1471" s="198" t="s">
        <v>22</v>
      </c>
      <c r="N1471" s="199" t="s">
        <v>49</v>
      </c>
      <c r="O1471" s="40"/>
      <c r="P1471" s="200">
        <f>O1471*H1471</f>
        <v>0</v>
      </c>
      <c r="Q1471" s="200">
        <v>2.3000000000000001E-4</v>
      </c>
      <c r="R1471" s="200">
        <f>Q1471*H1471</f>
        <v>1.15E-2</v>
      </c>
      <c r="S1471" s="200">
        <v>0</v>
      </c>
      <c r="T1471" s="201">
        <f>S1471*H1471</f>
        <v>0</v>
      </c>
      <c r="AR1471" s="22" t="s">
        <v>249</v>
      </c>
      <c r="AT1471" s="22" t="s">
        <v>170</v>
      </c>
      <c r="AU1471" s="22" t="s">
        <v>87</v>
      </c>
      <c r="AY1471" s="22" t="s">
        <v>168</v>
      </c>
      <c r="BE1471" s="202">
        <f>IF(N1471="základní",J1471,0)</f>
        <v>0</v>
      </c>
      <c r="BF1471" s="202">
        <f>IF(N1471="snížená",J1471,0)</f>
        <v>0</v>
      </c>
      <c r="BG1471" s="202">
        <f>IF(N1471="zákl. přenesená",J1471,0)</f>
        <v>0</v>
      </c>
      <c r="BH1471" s="202">
        <f>IF(N1471="sníž. přenesená",J1471,0)</f>
        <v>0</v>
      </c>
      <c r="BI1471" s="202">
        <f>IF(N1471="nulová",J1471,0)</f>
        <v>0</v>
      </c>
      <c r="BJ1471" s="22" t="s">
        <v>24</v>
      </c>
      <c r="BK1471" s="202">
        <f>ROUND(I1471*H1471,2)</f>
        <v>0</v>
      </c>
      <c r="BL1471" s="22" t="s">
        <v>249</v>
      </c>
      <c r="BM1471" s="22" t="s">
        <v>2661</v>
      </c>
    </row>
    <row r="1472" spans="2:65" s="1" customFormat="1" ht="31.5" customHeight="1">
      <c r="B1472" s="39"/>
      <c r="C1472" s="191" t="s">
        <v>2662</v>
      </c>
      <c r="D1472" s="191" t="s">
        <v>170</v>
      </c>
      <c r="E1472" s="192" t="s">
        <v>2663</v>
      </c>
      <c r="F1472" s="193" t="s">
        <v>2664</v>
      </c>
      <c r="G1472" s="194" t="s">
        <v>433</v>
      </c>
      <c r="H1472" s="195">
        <v>135</v>
      </c>
      <c r="I1472" s="196"/>
      <c r="J1472" s="197">
        <f>ROUND(I1472*H1472,2)</f>
        <v>0</v>
      </c>
      <c r="K1472" s="193" t="s">
        <v>174</v>
      </c>
      <c r="L1472" s="59"/>
      <c r="M1472" s="198" t="s">
        <v>22</v>
      </c>
      <c r="N1472" s="199" t="s">
        <v>49</v>
      </c>
      <c r="O1472" s="40"/>
      <c r="P1472" s="200">
        <f>O1472*H1472</f>
        <v>0</v>
      </c>
      <c r="Q1472" s="200">
        <v>2.0000000000000002E-5</v>
      </c>
      <c r="R1472" s="200">
        <f>Q1472*H1472</f>
        <v>2.7000000000000001E-3</v>
      </c>
      <c r="S1472" s="200">
        <v>0</v>
      </c>
      <c r="T1472" s="201">
        <f>S1472*H1472</f>
        <v>0</v>
      </c>
      <c r="AR1472" s="22" t="s">
        <v>249</v>
      </c>
      <c r="AT1472" s="22" t="s">
        <v>170</v>
      </c>
      <c r="AU1472" s="22" t="s">
        <v>87</v>
      </c>
      <c r="AY1472" s="22" t="s">
        <v>168</v>
      </c>
      <c r="BE1472" s="202">
        <f>IF(N1472="základní",J1472,0)</f>
        <v>0</v>
      </c>
      <c r="BF1472" s="202">
        <f>IF(N1472="snížená",J1472,0)</f>
        <v>0</v>
      </c>
      <c r="BG1472" s="202">
        <f>IF(N1472="zákl. přenesená",J1472,0)</f>
        <v>0</v>
      </c>
      <c r="BH1472" s="202">
        <f>IF(N1472="sníž. přenesená",J1472,0)</f>
        <v>0</v>
      </c>
      <c r="BI1472" s="202">
        <f>IF(N1472="nulová",J1472,0)</f>
        <v>0</v>
      </c>
      <c r="BJ1472" s="22" t="s">
        <v>24</v>
      </c>
      <c r="BK1472" s="202">
        <f>ROUND(I1472*H1472,2)</f>
        <v>0</v>
      </c>
      <c r="BL1472" s="22" t="s">
        <v>249</v>
      </c>
      <c r="BM1472" s="22" t="s">
        <v>2665</v>
      </c>
    </row>
    <row r="1473" spans="2:65" s="1" customFormat="1" ht="22.5" customHeight="1">
      <c r="B1473" s="39"/>
      <c r="C1473" s="191" t="s">
        <v>2666</v>
      </c>
      <c r="D1473" s="191" t="s">
        <v>170</v>
      </c>
      <c r="E1473" s="192" t="s">
        <v>2667</v>
      </c>
      <c r="F1473" s="193" t="s">
        <v>2668</v>
      </c>
      <c r="G1473" s="194" t="s">
        <v>433</v>
      </c>
      <c r="H1473" s="195">
        <v>135</v>
      </c>
      <c r="I1473" s="196"/>
      <c r="J1473" s="197">
        <f>ROUND(I1473*H1473,2)</f>
        <v>0</v>
      </c>
      <c r="K1473" s="193" t="s">
        <v>174</v>
      </c>
      <c r="L1473" s="59"/>
      <c r="M1473" s="198" t="s">
        <v>22</v>
      </c>
      <c r="N1473" s="199" t="s">
        <v>49</v>
      </c>
      <c r="O1473" s="40"/>
      <c r="P1473" s="200">
        <f>O1473*H1473</f>
        <v>0</v>
      </c>
      <c r="Q1473" s="200">
        <v>6.0000000000000002E-5</v>
      </c>
      <c r="R1473" s="200">
        <f>Q1473*H1473</f>
        <v>8.0999999999999996E-3</v>
      </c>
      <c r="S1473" s="200">
        <v>0</v>
      </c>
      <c r="T1473" s="201">
        <f>S1473*H1473</f>
        <v>0</v>
      </c>
      <c r="AR1473" s="22" t="s">
        <v>249</v>
      </c>
      <c r="AT1473" s="22" t="s">
        <v>170</v>
      </c>
      <c r="AU1473" s="22" t="s">
        <v>87</v>
      </c>
      <c r="AY1473" s="22" t="s">
        <v>168</v>
      </c>
      <c r="BE1473" s="202">
        <f>IF(N1473="základní",J1473,0)</f>
        <v>0</v>
      </c>
      <c r="BF1473" s="202">
        <f>IF(N1473="snížená",J1473,0)</f>
        <v>0</v>
      </c>
      <c r="BG1473" s="202">
        <f>IF(N1473="zákl. přenesená",J1473,0)</f>
        <v>0</v>
      </c>
      <c r="BH1473" s="202">
        <f>IF(N1473="sníž. přenesená",J1473,0)</f>
        <v>0</v>
      </c>
      <c r="BI1473" s="202">
        <f>IF(N1473="nulová",J1473,0)</f>
        <v>0</v>
      </c>
      <c r="BJ1473" s="22" t="s">
        <v>24</v>
      </c>
      <c r="BK1473" s="202">
        <f>ROUND(I1473*H1473,2)</f>
        <v>0</v>
      </c>
      <c r="BL1473" s="22" t="s">
        <v>249</v>
      </c>
      <c r="BM1473" s="22" t="s">
        <v>2669</v>
      </c>
    </row>
    <row r="1474" spans="2:65" s="1" customFormat="1" ht="31.5" customHeight="1">
      <c r="B1474" s="39"/>
      <c r="C1474" s="191" t="s">
        <v>2670</v>
      </c>
      <c r="D1474" s="191" t="s">
        <v>170</v>
      </c>
      <c r="E1474" s="192" t="s">
        <v>2671</v>
      </c>
      <c r="F1474" s="193" t="s">
        <v>2672</v>
      </c>
      <c r="G1474" s="194" t="s">
        <v>433</v>
      </c>
      <c r="H1474" s="195">
        <v>135</v>
      </c>
      <c r="I1474" s="196"/>
      <c r="J1474" s="197">
        <f>ROUND(I1474*H1474,2)</f>
        <v>0</v>
      </c>
      <c r="K1474" s="193" t="s">
        <v>174</v>
      </c>
      <c r="L1474" s="59"/>
      <c r="M1474" s="198" t="s">
        <v>22</v>
      </c>
      <c r="N1474" s="199" t="s">
        <v>49</v>
      </c>
      <c r="O1474" s="40"/>
      <c r="P1474" s="200">
        <f>O1474*H1474</f>
        <v>0</v>
      </c>
      <c r="Q1474" s="200">
        <v>3.0000000000000001E-5</v>
      </c>
      <c r="R1474" s="200">
        <f>Q1474*H1474</f>
        <v>4.0499999999999998E-3</v>
      </c>
      <c r="S1474" s="200">
        <v>0</v>
      </c>
      <c r="T1474" s="201">
        <f>S1474*H1474</f>
        <v>0</v>
      </c>
      <c r="AR1474" s="22" t="s">
        <v>249</v>
      </c>
      <c r="AT1474" s="22" t="s">
        <v>170</v>
      </c>
      <c r="AU1474" s="22" t="s">
        <v>87</v>
      </c>
      <c r="AY1474" s="22" t="s">
        <v>168</v>
      </c>
      <c r="BE1474" s="202">
        <f>IF(N1474="základní",J1474,0)</f>
        <v>0</v>
      </c>
      <c r="BF1474" s="202">
        <f>IF(N1474="snížená",J1474,0)</f>
        <v>0</v>
      </c>
      <c r="BG1474" s="202">
        <f>IF(N1474="zákl. přenesená",J1474,0)</f>
        <v>0</v>
      </c>
      <c r="BH1474" s="202">
        <f>IF(N1474="sníž. přenesená",J1474,0)</f>
        <v>0</v>
      </c>
      <c r="BI1474" s="202">
        <f>IF(N1474="nulová",J1474,0)</f>
        <v>0</v>
      </c>
      <c r="BJ1474" s="22" t="s">
        <v>24</v>
      </c>
      <c r="BK1474" s="202">
        <f>ROUND(I1474*H1474,2)</f>
        <v>0</v>
      </c>
      <c r="BL1474" s="22" t="s">
        <v>249</v>
      </c>
      <c r="BM1474" s="22" t="s">
        <v>2673</v>
      </c>
    </row>
    <row r="1475" spans="2:65" s="10" customFormat="1" ht="29.85" customHeight="1">
      <c r="B1475" s="174"/>
      <c r="C1475" s="175"/>
      <c r="D1475" s="188" t="s">
        <v>77</v>
      </c>
      <c r="E1475" s="189" t="s">
        <v>2674</v>
      </c>
      <c r="F1475" s="189" t="s">
        <v>2675</v>
      </c>
      <c r="G1475" s="175"/>
      <c r="H1475" s="175"/>
      <c r="I1475" s="178"/>
      <c r="J1475" s="190">
        <f>BK1475</f>
        <v>0</v>
      </c>
      <c r="K1475" s="175"/>
      <c r="L1475" s="180"/>
      <c r="M1475" s="181"/>
      <c r="N1475" s="182"/>
      <c r="O1475" s="182"/>
      <c r="P1475" s="183">
        <f>SUM(P1476:P1491)</f>
        <v>0</v>
      </c>
      <c r="Q1475" s="182"/>
      <c r="R1475" s="183">
        <f>SUM(R1476:R1491)</f>
        <v>2.0370910800000002</v>
      </c>
      <c r="S1475" s="182"/>
      <c r="T1475" s="184">
        <f>SUM(T1476:T1491)</f>
        <v>6.0004239999999993E-2</v>
      </c>
      <c r="AR1475" s="185" t="s">
        <v>87</v>
      </c>
      <c r="AT1475" s="186" t="s">
        <v>77</v>
      </c>
      <c r="AU1475" s="186" t="s">
        <v>24</v>
      </c>
      <c r="AY1475" s="185" t="s">
        <v>168</v>
      </c>
      <c r="BK1475" s="187">
        <f>SUM(BK1476:BK1491)</f>
        <v>0</v>
      </c>
    </row>
    <row r="1476" spans="2:65" s="1" customFormat="1" ht="22.5" customHeight="1">
      <c r="B1476" s="39"/>
      <c r="C1476" s="191" t="s">
        <v>2676</v>
      </c>
      <c r="D1476" s="191" t="s">
        <v>170</v>
      </c>
      <c r="E1476" s="192" t="s">
        <v>2677</v>
      </c>
      <c r="F1476" s="193" t="s">
        <v>2678</v>
      </c>
      <c r="G1476" s="194" t="s">
        <v>173</v>
      </c>
      <c r="H1476" s="195">
        <v>130.44399999999999</v>
      </c>
      <c r="I1476" s="196"/>
      <c r="J1476" s="197">
        <f>ROUND(I1476*H1476,2)</f>
        <v>0</v>
      </c>
      <c r="K1476" s="193" t="s">
        <v>174</v>
      </c>
      <c r="L1476" s="59"/>
      <c r="M1476" s="198" t="s">
        <v>22</v>
      </c>
      <c r="N1476" s="199" t="s">
        <v>49</v>
      </c>
      <c r="O1476" s="40"/>
      <c r="P1476" s="200">
        <f>O1476*H1476</f>
        <v>0</v>
      </c>
      <c r="Q1476" s="200">
        <v>0</v>
      </c>
      <c r="R1476" s="200">
        <f>Q1476*H1476</f>
        <v>0</v>
      </c>
      <c r="S1476" s="200">
        <v>0</v>
      </c>
      <c r="T1476" s="201">
        <f>S1476*H1476</f>
        <v>0</v>
      </c>
      <c r="AR1476" s="22" t="s">
        <v>249</v>
      </c>
      <c r="AT1476" s="22" t="s">
        <v>170</v>
      </c>
      <c r="AU1476" s="22" t="s">
        <v>87</v>
      </c>
      <c r="AY1476" s="22" t="s">
        <v>168</v>
      </c>
      <c r="BE1476" s="202">
        <f>IF(N1476="základní",J1476,0)</f>
        <v>0</v>
      </c>
      <c r="BF1476" s="202">
        <f>IF(N1476="snížená",J1476,0)</f>
        <v>0</v>
      </c>
      <c r="BG1476" s="202">
        <f>IF(N1476="zákl. přenesená",J1476,0)</f>
        <v>0</v>
      </c>
      <c r="BH1476" s="202">
        <f>IF(N1476="sníž. přenesená",J1476,0)</f>
        <v>0</v>
      </c>
      <c r="BI1476" s="202">
        <f>IF(N1476="nulová",J1476,0)</f>
        <v>0</v>
      </c>
      <c r="BJ1476" s="22" t="s">
        <v>24</v>
      </c>
      <c r="BK1476" s="202">
        <f>ROUND(I1476*H1476,2)</f>
        <v>0</v>
      </c>
      <c r="BL1476" s="22" t="s">
        <v>249</v>
      </c>
      <c r="BM1476" s="22" t="s">
        <v>2679</v>
      </c>
    </row>
    <row r="1477" spans="2:65" s="12" customFormat="1" ht="13.5">
      <c r="B1477" s="215"/>
      <c r="C1477" s="216"/>
      <c r="D1477" s="217" t="s">
        <v>177</v>
      </c>
      <c r="E1477" s="218" t="s">
        <v>22</v>
      </c>
      <c r="F1477" s="219" t="s">
        <v>2680</v>
      </c>
      <c r="G1477" s="216"/>
      <c r="H1477" s="220">
        <v>130.44399999999999</v>
      </c>
      <c r="I1477" s="221"/>
      <c r="J1477" s="216"/>
      <c r="K1477" s="216"/>
      <c r="L1477" s="222"/>
      <c r="M1477" s="223"/>
      <c r="N1477" s="224"/>
      <c r="O1477" s="224"/>
      <c r="P1477" s="224"/>
      <c r="Q1477" s="224"/>
      <c r="R1477" s="224"/>
      <c r="S1477" s="224"/>
      <c r="T1477" s="225"/>
      <c r="AT1477" s="226" t="s">
        <v>177</v>
      </c>
      <c r="AU1477" s="226" t="s">
        <v>87</v>
      </c>
      <c r="AV1477" s="12" t="s">
        <v>87</v>
      </c>
      <c r="AW1477" s="12" t="s">
        <v>41</v>
      </c>
      <c r="AX1477" s="12" t="s">
        <v>78</v>
      </c>
      <c r="AY1477" s="226" t="s">
        <v>168</v>
      </c>
    </row>
    <row r="1478" spans="2:65" s="1" customFormat="1" ht="22.5" customHeight="1">
      <c r="B1478" s="39"/>
      <c r="C1478" s="191" t="s">
        <v>2681</v>
      </c>
      <c r="D1478" s="191" t="s">
        <v>170</v>
      </c>
      <c r="E1478" s="192" t="s">
        <v>2682</v>
      </c>
      <c r="F1478" s="193" t="s">
        <v>2683</v>
      </c>
      <c r="G1478" s="194" t="s">
        <v>173</v>
      </c>
      <c r="H1478" s="195">
        <v>130.44399999999999</v>
      </c>
      <c r="I1478" s="196"/>
      <c r="J1478" s="197">
        <f>ROUND(I1478*H1478,2)</f>
        <v>0</v>
      </c>
      <c r="K1478" s="193" t="s">
        <v>174</v>
      </c>
      <c r="L1478" s="59"/>
      <c r="M1478" s="198" t="s">
        <v>22</v>
      </c>
      <c r="N1478" s="199" t="s">
        <v>49</v>
      </c>
      <c r="O1478" s="40"/>
      <c r="P1478" s="200">
        <f>O1478*H1478</f>
        <v>0</v>
      </c>
      <c r="Q1478" s="200">
        <v>0</v>
      </c>
      <c r="R1478" s="200">
        <f>Q1478*H1478</f>
        <v>0</v>
      </c>
      <c r="S1478" s="200">
        <v>1.4999999999999999E-4</v>
      </c>
      <c r="T1478" s="201">
        <f>S1478*H1478</f>
        <v>1.9566599999999996E-2</v>
      </c>
      <c r="AR1478" s="22" t="s">
        <v>249</v>
      </c>
      <c r="AT1478" s="22" t="s">
        <v>170</v>
      </c>
      <c r="AU1478" s="22" t="s">
        <v>87</v>
      </c>
      <c r="AY1478" s="22" t="s">
        <v>168</v>
      </c>
      <c r="BE1478" s="202">
        <f>IF(N1478="základní",J1478,0)</f>
        <v>0</v>
      </c>
      <c r="BF1478" s="202">
        <f>IF(N1478="snížená",J1478,0)</f>
        <v>0</v>
      </c>
      <c r="BG1478" s="202">
        <f>IF(N1478="zákl. přenesená",J1478,0)</f>
        <v>0</v>
      </c>
      <c r="BH1478" s="202">
        <f>IF(N1478="sníž. přenesená",J1478,0)</f>
        <v>0</v>
      </c>
      <c r="BI1478" s="202">
        <f>IF(N1478="nulová",J1478,0)</f>
        <v>0</v>
      </c>
      <c r="BJ1478" s="22" t="s">
        <v>24</v>
      </c>
      <c r="BK1478" s="202">
        <f>ROUND(I1478*H1478,2)</f>
        <v>0</v>
      </c>
      <c r="BL1478" s="22" t="s">
        <v>249</v>
      </c>
      <c r="BM1478" s="22" t="s">
        <v>2684</v>
      </c>
    </row>
    <row r="1479" spans="2:65" s="1" customFormat="1" ht="22.5" customHeight="1">
      <c r="B1479" s="39"/>
      <c r="C1479" s="191" t="s">
        <v>2685</v>
      </c>
      <c r="D1479" s="191" t="s">
        <v>170</v>
      </c>
      <c r="E1479" s="192" t="s">
        <v>2686</v>
      </c>
      <c r="F1479" s="193" t="s">
        <v>2687</v>
      </c>
      <c r="G1479" s="194" t="s">
        <v>173</v>
      </c>
      <c r="H1479" s="195">
        <v>130.44399999999999</v>
      </c>
      <c r="I1479" s="196"/>
      <c r="J1479" s="197">
        <f>ROUND(I1479*H1479,2)</f>
        <v>0</v>
      </c>
      <c r="K1479" s="193" t="s">
        <v>174</v>
      </c>
      <c r="L1479" s="59"/>
      <c r="M1479" s="198" t="s">
        <v>22</v>
      </c>
      <c r="N1479" s="199" t="s">
        <v>49</v>
      </c>
      <c r="O1479" s="40"/>
      <c r="P1479" s="200">
        <f>O1479*H1479</f>
        <v>0</v>
      </c>
      <c r="Q1479" s="200">
        <v>1E-3</v>
      </c>
      <c r="R1479" s="200">
        <f>Q1479*H1479</f>
        <v>0.130444</v>
      </c>
      <c r="S1479" s="200">
        <v>3.1E-4</v>
      </c>
      <c r="T1479" s="201">
        <f>S1479*H1479</f>
        <v>4.0437639999999997E-2</v>
      </c>
      <c r="AR1479" s="22" t="s">
        <v>249</v>
      </c>
      <c r="AT1479" s="22" t="s">
        <v>170</v>
      </c>
      <c r="AU1479" s="22" t="s">
        <v>87</v>
      </c>
      <c r="AY1479" s="22" t="s">
        <v>168</v>
      </c>
      <c r="BE1479" s="202">
        <f>IF(N1479="základní",J1479,0)</f>
        <v>0</v>
      </c>
      <c r="BF1479" s="202">
        <f>IF(N1479="snížená",J1479,0)</f>
        <v>0</v>
      </c>
      <c r="BG1479" s="202">
        <f>IF(N1479="zákl. přenesená",J1479,0)</f>
        <v>0</v>
      </c>
      <c r="BH1479" s="202">
        <f>IF(N1479="sníž. přenesená",J1479,0)</f>
        <v>0</v>
      </c>
      <c r="BI1479" s="202">
        <f>IF(N1479="nulová",J1479,0)</f>
        <v>0</v>
      </c>
      <c r="BJ1479" s="22" t="s">
        <v>24</v>
      </c>
      <c r="BK1479" s="202">
        <f>ROUND(I1479*H1479,2)</f>
        <v>0</v>
      </c>
      <c r="BL1479" s="22" t="s">
        <v>249</v>
      </c>
      <c r="BM1479" s="22" t="s">
        <v>2688</v>
      </c>
    </row>
    <row r="1480" spans="2:65" s="1" customFormat="1" ht="22.5" customHeight="1">
      <c r="B1480" s="39"/>
      <c r="C1480" s="191" t="s">
        <v>2689</v>
      </c>
      <c r="D1480" s="191" t="s">
        <v>170</v>
      </c>
      <c r="E1480" s="192" t="s">
        <v>2690</v>
      </c>
      <c r="F1480" s="193" t="s">
        <v>2691</v>
      </c>
      <c r="G1480" s="194" t="s">
        <v>173</v>
      </c>
      <c r="H1480" s="195">
        <v>130.44</v>
      </c>
      <c r="I1480" s="196"/>
      <c r="J1480" s="197">
        <f>ROUND(I1480*H1480,2)</f>
        <v>0</v>
      </c>
      <c r="K1480" s="193" t="s">
        <v>174</v>
      </c>
      <c r="L1480" s="59"/>
      <c r="M1480" s="198" t="s">
        <v>22</v>
      </c>
      <c r="N1480" s="199" t="s">
        <v>49</v>
      </c>
      <c r="O1480" s="40"/>
      <c r="P1480" s="200">
        <f>O1480*H1480</f>
        <v>0</v>
      </c>
      <c r="Q1480" s="200">
        <v>0</v>
      </c>
      <c r="R1480" s="200">
        <f>Q1480*H1480</f>
        <v>0</v>
      </c>
      <c r="S1480" s="200">
        <v>0</v>
      </c>
      <c r="T1480" s="201">
        <f>S1480*H1480</f>
        <v>0</v>
      </c>
      <c r="AR1480" s="22" t="s">
        <v>249</v>
      </c>
      <c r="AT1480" s="22" t="s">
        <v>170</v>
      </c>
      <c r="AU1480" s="22" t="s">
        <v>87</v>
      </c>
      <c r="AY1480" s="22" t="s">
        <v>168</v>
      </c>
      <c r="BE1480" s="202">
        <f>IF(N1480="základní",J1480,0)</f>
        <v>0</v>
      </c>
      <c r="BF1480" s="202">
        <f>IF(N1480="snížená",J1480,0)</f>
        <v>0</v>
      </c>
      <c r="BG1480" s="202">
        <f>IF(N1480="zákl. přenesená",J1480,0)</f>
        <v>0</v>
      </c>
      <c r="BH1480" s="202">
        <f>IF(N1480="sníž. přenesená",J1480,0)</f>
        <v>0</v>
      </c>
      <c r="BI1480" s="202">
        <f>IF(N1480="nulová",J1480,0)</f>
        <v>0</v>
      </c>
      <c r="BJ1480" s="22" t="s">
        <v>24</v>
      </c>
      <c r="BK1480" s="202">
        <f>ROUND(I1480*H1480,2)</f>
        <v>0</v>
      </c>
      <c r="BL1480" s="22" t="s">
        <v>249</v>
      </c>
      <c r="BM1480" s="22" t="s">
        <v>2692</v>
      </c>
    </row>
    <row r="1481" spans="2:65" s="1" customFormat="1" ht="22.5" customHeight="1">
      <c r="B1481" s="39"/>
      <c r="C1481" s="191" t="s">
        <v>2693</v>
      </c>
      <c r="D1481" s="191" t="s">
        <v>170</v>
      </c>
      <c r="E1481" s="192" t="s">
        <v>2694</v>
      </c>
      <c r="F1481" s="193" t="s">
        <v>2695</v>
      </c>
      <c r="G1481" s="194" t="s">
        <v>173</v>
      </c>
      <c r="H1481" s="195">
        <v>3666.6289999999999</v>
      </c>
      <c r="I1481" s="196"/>
      <c r="J1481" s="197">
        <f>ROUND(I1481*H1481,2)</f>
        <v>0</v>
      </c>
      <c r="K1481" s="193" t="s">
        <v>174</v>
      </c>
      <c r="L1481" s="59"/>
      <c r="M1481" s="198" t="s">
        <v>22</v>
      </c>
      <c r="N1481" s="199" t="s">
        <v>49</v>
      </c>
      <c r="O1481" s="40"/>
      <c r="P1481" s="200">
        <f>O1481*H1481</f>
        <v>0</v>
      </c>
      <c r="Q1481" s="200">
        <v>2.0000000000000001E-4</v>
      </c>
      <c r="R1481" s="200">
        <f>Q1481*H1481</f>
        <v>0.73332580000000003</v>
      </c>
      <c r="S1481" s="200">
        <v>0</v>
      </c>
      <c r="T1481" s="201">
        <f>S1481*H1481</f>
        <v>0</v>
      </c>
      <c r="AR1481" s="22" t="s">
        <v>249</v>
      </c>
      <c r="AT1481" s="22" t="s">
        <v>170</v>
      </c>
      <c r="AU1481" s="22" t="s">
        <v>87</v>
      </c>
      <c r="AY1481" s="22" t="s">
        <v>168</v>
      </c>
      <c r="BE1481" s="202">
        <f>IF(N1481="základní",J1481,0)</f>
        <v>0</v>
      </c>
      <c r="BF1481" s="202">
        <f>IF(N1481="snížená",J1481,0)</f>
        <v>0</v>
      </c>
      <c r="BG1481" s="202">
        <f>IF(N1481="zákl. přenesená",J1481,0)</f>
        <v>0</v>
      </c>
      <c r="BH1481" s="202">
        <f>IF(N1481="sníž. přenesená",J1481,0)</f>
        <v>0</v>
      </c>
      <c r="BI1481" s="202">
        <f>IF(N1481="nulová",J1481,0)</f>
        <v>0</v>
      </c>
      <c r="BJ1481" s="22" t="s">
        <v>24</v>
      </c>
      <c r="BK1481" s="202">
        <f>ROUND(I1481*H1481,2)</f>
        <v>0</v>
      </c>
      <c r="BL1481" s="22" t="s">
        <v>249</v>
      </c>
      <c r="BM1481" s="22" t="s">
        <v>2696</v>
      </c>
    </row>
    <row r="1482" spans="2:65" s="11" customFormat="1" ht="13.5">
      <c r="B1482" s="203"/>
      <c r="C1482" s="204"/>
      <c r="D1482" s="205" t="s">
        <v>177</v>
      </c>
      <c r="E1482" s="206" t="s">
        <v>22</v>
      </c>
      <c r="F1482" s="207" t="s">
        <v>2697</v>
      </c>
      <c r="G1482" s="204"/>
      <c r="H1482" s="208" t="s">
        <v>22</v>
      </c>
      <c r="I1482" s="209"/>
      <c r="J1482" s="204"/>
      <c r="K1482" s="204"/>
      <c r="L1482" s="210"/>
      <c r="M1482" s="211"/>
      <c r="N1482" s="212"/>
      <c r="O1482" s="212"/>
      <c r="P1482" s="212"/>
      <c r="Q1482" s="212"/>
      <c r="R1482" s="212"/>
      <c r="S1482" s="212"/>
      <c r="T1482" s="213"/>
      <c r="AT1482" s="214" t="s">
        <v>177</v>
      </c>
      <c r="AU1482" s="214" t="s">
        <v>87</v>
      </c>
      <c r="AV1482" s="11" t="s">
        <v>24</v>
      </c>
      <c r="AW1482" s="11" t="s">
        <v>41</v>
      </c>
      <c r="AX1482" s="11" t="s">
        <v>78</v>
      </c>
      <c r="AY1482" s="214" t="s">
        <v>168</v>
      </c>
    </row>
    <row r="1483" spans="2:65" s="12" customFormat="1" ht="13.5">
      <c r="B1483" s="215"/>
      <c r="C1483" s="216"/>
      <c r="D1483" s="205" t="s">
        <v>177</v>
      </c>
      <c r="E1483" s="227" t="s">
        <v>22</v>
      </c>
      <c r="F1483" s="228" t="s">
        <v>2698</v>
      </c>
      <c r="G1483" s="216"/>
      <c r="H1483" s="229">
        <v>1019.05</v>
      </c>
      <c r="I1483" s="221"/>
      <c r="J1483" s="216"/>
      <c r="K1483" s="216"/>
      <c r="L1483" s="222"/>
      <c r="M1483" s="223"/>
      <c r="N1483" s="224"/>
      <c r="O1483" s="224"/>
      <c r="P1483" s="224"/>
      <c r="Q1483" s="224"/>
      <c r="R1483" s="224"/>
      <c r="S1483" s="224"/>
      <c r="T1483" s="225"/>
      <c r="AT1483" s="226" t="s">
        <v>177</v>
      </c>
      <c r="AU1483" s="226" t="s">
        <v>87</v>
      </c>
      <c r="AV1483" s="12" t="s">
        <v>87</v>
      </c>
      <c r="AW1483" s="12" t="s">
        <v>41</v>
      </c>
      <c r="AX1483" s="12" t="s">
        <v>78</v>
      </c>
      <c r="AY1483" s="226" t="s">
        <v>168</v>
      </c>
    </row>
    <row r="1484" spans="2:65" s="11" customFormat="1" ht="13.5">
      <c r="B1484" s="203"/>
      <c r="C1484" s="204"/>
      <c r="D1484" s="205" t="s">
        <v>177</v>
      </c>
      <c r="E1484" s="206" t="s">
        <v>22</v>
      </c>
      <c r="F1484" s="207" t="s">
        <v>2699</v>
      </c>
      <c r="G1484" s="204"/>
      <c r="H1484" s="208" t="s">
        <v>22</v>
      </c>
      <c r="I1484" s="209"/>
      <c r="J1484" s="204"/>
      <c r="K1484" s="204"/>
      <c r="L1484" s="210"/>
      <c r="M1484" s="211"/>
      <c r="N1484" s="212"/>
      <c r="O1484" s="212"/>
      <c r="P1484" s="212"/>
      <c r="Q1484" s="212"/>
      <c r="R1484" s="212"/>
      <c r="S1484" s="212"/>
      <c r="T1484" s="213"/>
      <c r="AT1484" s="214" t="s">
        <v>177</v>
      </c>
      <c r="AU1484" s="214" t="s">
        <v>87</v>
      </c>
      <c r="AV1484" s="11" t="s">
        <v>24</v>
      </c>
      <c r="AW1484" s="11" t="s">
        <v>41</v>
      </c>
      <c r="AX1484" s="11" t="s">
        <v>78</v>
      </c>
      <c r="AY1484" s="214" t="s">
        <v>168</v>
      </c>
    </row>
    <row r="1485" spans="2:65" s="12" customFormat="1" ht="13.5">
      <c r="B1485" s="215"/>
      <c r="C1485" s="216"/>
      <c r="D1485" s="205" t="s">
        <v>177</v>
      </c>
      <c r="E1485" s="227" t="s">
        <v>22</v>
      </c>
      <c r="F1485" s="228" t="s">
        <v>2700</v>
      </c>
      <c r="G1485" s="216"/>
      <c r="H1485" s="229">
        <v>1694.2270000000001</v>
      </c>
      <c r="I1485" s="221"/>
      <c r="J1485" s="216"/>
      <c r="K1485" s="216"/>
      <c r="L1485" s="222"/>
      <c r="M1485" s="223"/>
      <c r="N1485" s="224"/>
      <c r="O1485" s="224"/>
      <c r="P1485" s="224"/>
      <c r="Q1485" s="224"/>
      <c r="R1485" s="224"/>
      <c r="S1485" s="224"/>
      <c r="T1485" s="225"/>
      <c r="AT1485" s="226" t="s">
        <v>177</v>
      </c>
      <c r="AU1485" s="226" t="s">
        <v>87</v>
      </c>
      <c r="AV1485" s="12" t="s">
        <v>87</v>
      </c>
      <c r="AW1485" s="12" t="s">
        <v>41</v>
      </c>
      <c r="AX1485" s="12" t="s">
        <v>78</v>
      </c>
      <c r="AY1485" s="226" t="s">
        <v>168</v>
      </c>
    </row>
    <row r="1486" spans="2:65" s="11" customFormat="1" ht="13.5">
      <c r="B1486" s="203"/>
      <c r="C1486" s="204"/>
      <c r="D1486" s="205" t="s">
        <v>177</v>
      </c>
      <c r="E1486" s="206" t="s">
        <v>22</v>
      </c>
      <c r="F1486" s="207" t="s">
        <v>2701</v>
      </c>
      <c r="G1486" s="204"/>
      <c r="H1486" s="208" t="s">
        <v>22</v>
      </c>
      <c r="I1486" s="209"/>
      <c r="J1486" s="204"/>
      <c r="K1486" s="204"/>
      <c r="L1486" s="210"/>
      <c r="M1486" s="211"/>
      <c r="N1486" s="212"/>
      <c r="O1486" s="212"/>
      <c r="P1486" s="212"/>
      <c r="Q1486" s="212"/>
      <c r="R1486" s="212"/>
      <c r="S1486" s="212"/>
      <c r="T1486" s="213"/>
      <c r="AT1486" s="214" t="s">
        <v>177</v>
      </c>
      <c r="AU1486" s="214" t="s">
        <v>87</v>
      </c>
      <c r="AV1486" s="11" t="s">
        <v>24</v>
      </c>
      <c r="AW1486" s="11" t="s">
        <v>41</v>
      </c>
      <c r="AX1486" s="11" t="s">
        <v>78</v>
      </c>
      <c r="AY1486" s="214" t="s">
        <v>168</v>
      </c>
    </row>
    <row r="1487" spans="2:65" s="12" customFormat="1" ht="13.5">
      <c r="B1487" s="215"/>
      <c r="C1487" s="216"/>
      <c r="D1487" s="205" t="s">
        <v>177</v>
      </c>
      <c r="E1487" s="227" t="s">
        <v>22</v>
      </c>
      <c r="F1487" s="228" t="s">
        <v>2702</v>
      </c>
      <c r="G1487" s="216"/>
      <c r="H1487" s="229">
        <v>435.79199999999997</v>
      </c>
      <c r="I1487" s="221"/>
      <c r="J1487" s="216"/>
      <c r="K1487" s="216"/>
      <c r="L1487" s="222"/>
      <c r="M1487" s="223"/>
      <c r="N1487" s="224"/>
      <c r="O1487" s="224"/>
      <c r="P1487" s="224"/>
      <c r="Q1487" s="224"/>
      <c r="R1487" s="224"/>
      <c r="S1487" s="224"/>
      <c r="T1487" s="225"/>
      <c r="AT1487" s="226" t="s">
        <v>177</v>
      </c>
      <c r="AU1487" s="226" t="s">
        <v>87</v>
      </c>
      <c r="AV1487" s="12" t="s">
        <v>87</v>
      </c>
      <c r="AW1487" s="12" t="s">
        <v>41</v>
      </c>
      <c r="AX1487" s="12" t="s">
        <v>78</v>
      </c>
      <c r="AY1487" s="226" t="s">
        <v>168</v>
      </c>
    </row>
    <row r="1488" spans="2:65" s="11" customFormat="1" ht="13.5">
      <c r="B1488" s="203"/>
      <c r="C1488" s="204"/>
      <c r="D1488" s="205" t="s">
        <v>177</v>
      </c>
      <c r="E1488" s="206" t="s">
        <v>22</v>
      </c>
      <c r="F1488" s="207" t="s">
        <v>2703</v>
      </c>
      <c r="G1488" s="204"/>
      <c r="H1488" s="208" t="s">
        <v>22</v>
      </c>
      <c r="I1488" s="209"/>
      <c r="J1488" s="204"/>
      <c r="K1488" s="204"/>
      <c r="L1488" s="210"/>
      <c r="M1488" s="211"/>
      <c r="N1488" s="212"/>
      <c r="O1488" s="212"/>
      <c r="P1488" s="212"/>
      <c r="Q1488" s="212"/>
      <c r="R1488" s="212"/>
      <c r="S1488" s="212"/>
      <c r="T1488" s="213"/>
      <c r="AT1488" s="214" t="s">
        <v>177</v>
      </c>
      <c r="AU1488" s="214" t="s">
        <v>87</v>
      </c>
      <c r="AV1488" s="11" t="s">
        <v>24</v>
      </c>
      <c r="AW1488" s="11" t="s">
        <v>41</v>
      </c>
      <c r="AX1488" s="11" t="s">
        <v>78</v>
      </c>
      <c r="AY1488" s="214" t="s">
        <v>168</v>
      </c>
    </row>
    <row r="1489" spans="2:65" s="12" customFormat="1" ht="13.5">
      <c r="B1489" s="215"/>
      <c r="C1489" s="216"/>
      <c r="D1489" s="217" t="s">
        <v>177</v>
      </c>
      <c r="E1489" s="218" t="s">
        <v>22</v>
      </c>
      <c r="F1489" s="219" t="s">
        <v>2704</v>
      </c>
      <c r="G1489" s="216"/>
      <c r="H1489" s="220">
        <v>517.55999999999995</v>
      </c>
      <c r="I1489" s="221"/>
      <c r="J1489" s="216"/>
      <c r="K1489" s="216"/>
      <c r="L1489" s="222"/>
      <c r="M1489" s="223"/>
      <c r="N1489" s="224"/>
      <c r="O1489" s="224"/>
      <c r="P1489" s="224"/>
      <c r="Q1489" s="224"/>
      <c r="R1489" s="224"/>
      <c r="S1489" s="224"/>
      <c r="T1489" s="225"/>
      <c r="AT1489" s="226" t="s">
        <v>177</v>
      </c>
      <c r="AU1489" s="226" t="s">
        <v>87</v>
      </c>
      <c r="AV1489" s="12" t="s">
        <v>87</v>
      </c>
      <c r="AW1489" s="12" t="s">
        <v>41</v>
      </c>
      <c r="AX1489" s="12" t="s">
        <v>78</v>
      </c>
      <c r="AY1489" s="226" t="s">
        <v>168</v>
      </c>
    </row>
    <row r="1490" spans="2:65" s="1" customFormat="1" ht="22.5" customHeight="1">
      <c r="B1490" s="39"/>
      <c r="C1490" s="191" t="s">
        <v>2705</v>
      </c>
      <c r="D1490" s="191" t="s">
        <v>170</v>
      </c>
      <c r="E1490" s="192" t="s">
        <v>2706</v>
      </c>
      <c r="F1490" s="193" t="s">
        <v>2707</v>
      </c>
      <c r="G1490" s="194" t="s">
        <v>173</v>
      </c>
      <c r="H1490" s="195">
        <v>3666.6289999999999</v>
      </c>
      <c r="I1490" s="196"/>
      <c r="J1490" s="197">
        <f>ROUND(I1490*H1490,2)</f>
        <v>0</v>
      </c>
      <c r="K1490" s="193" t="s">
        <v>174</v>
      </c>
      <c r="L1490" s="59"/>
      <c r="M1490" s="198" t="s">
        <v>22</v>
      </c>
      <c r="N1490" s="199" t="s">
        <v>49</v>
      </c>
      <c r="O1490" s="40"/>
      <c r="P1490" s="200">
        <f>O1490*H1490</f>
        <v>0</v>
      </c>
      <c r="Q1490" s="200">
        <v>3.2000000000000003E-4</v>
      </c>
      <c r="R1490" s="200">
        <f>Q1490*H1490</f>
        <v>1.1733212800000001</v>
      </c>
      <c r="S1490" s="200">
        <v>0</v>
      </c>
      <c r="T1490" s="201">
        <f>S1490*H1490</f>
        <v>0</v>
      </c>
      <c r="AR1490" s="22" t="s">
        <v>249</v>
      </c>
      <c r="AT1490" s="22" t="s">
        <v>170</v>
      </c>
      <c r="AU1490" s="22" t="s">
        <v>87</v>
      </c>
      <c r="AY1490" s="22" t="s">
        <v>168</v>
      </c>
      <c r="BE1490" s="202">
        <f>IF(N1490="základní",J1490,0)</f>
        <v>0</v>
      </c>
      <c r="BF1490" s="202">
        <f>IF(N1490="snížená",J1490,0)</f>
        <v>0</v>
      </c>
      <c r="BG1490" s="202">
        <f>IF(N1490="zákl. přenesená",J1490,0)</f>
        <v>0</v>
      </c>
      <c r="BH1490" s="202">
        <f>IF(N1490="sníž. přenesená",J1490,0)</f>
        <v>0</v>
      </c>
      <c r="BI1490" s="202">
        <f>IF(N1490="nulová",J1490,0)</f>
        <v>0</v>
      </c>
      <c r="BJ1490" s="22" t="s">
        <v>24</v>
      </c>
      <c r="BK1490" s="202">
        <f>ROUND(I1490*H1490,2)</f>
        <v>0</v>
      </c>
      <c r="BL1490" s="22" t="s">
        <v>249</v>
      </c>
      <c r="BM1490" s="22" t="s">
        <v>2708</v>
      </c>
    </row>
    <row r="1491" spans="2:65" s="1" customFormat="1" ht="27">
      <c r="B1491" s="39"/>
      <c r="C1491" s="61"/>
      <c r="D1491" s="205" t="s">
        <v>369</v>
      </c>
      <c r="E1491" s="61"/>
      <c r="F1491" s="240" t="s">
        <v>2709</v>
      </c>
      <c r="G1491" s="61"/>
      <c r="H1491" s="61"/>
      <c r="I1491" s="161"/>
      <c r="J1491" s="61"/>
      <c r="K1491" s="61"/>
      <c r="L1491" s="59"/>
      <c r="M1491" s="241"/>
      <c r="N1491" s="40"/>
      <c r="O1491" s="40"/>
      <c r="P1491" s="40"/>
      <c r="Q1491" s="40"/>
      <c r="R1491" s="40"/>
      <c r="S1491" s="40"/>
      <c r="T1491" s="76"/>
      <c r="AT1491" s="22" t="s">
        <v>369</v>
      </c>
      <c r="AU1491" s="22" t="s">
        <v>87</v>
      </c>
    </row>
    <row r="1492" spans="2:65" s="10" customFormat="1" ht="29.85" customHeight="1">
      <c r="B1492" s="174"/>
      <c r="C1492" s="175"/>
      <c r="D1492" s="188" t="s">
        <v>77</v>
      </c>
      <c r="E1492" s="189" t="s">
        <v>2710</v>
      </c>
      <c r="F1492" s="189" t="s">
        <v>2711</v>
      </c>
      <c r="G1492" s="175"/>
      <c r="H1492" s="175"/>
      <c r="I1492" s="178"/>
      <c r="J1492" s="190">
        <f>BK1492</f>
        <v>0</v>
      </c>
      <c r="K1492" s="175"/>
      <c r="L1492" s="180"/>
      <c r="M1492" s="181"/>
      <c r="N1492" s="182"/>
      <c r="O1492" s="182"/>
      <c r="P1492" s="183">
        <f>P1493</f>
        <v>0</v>
      </c>
      <c r="Q1492" s="182"/>
      <c r="R1492" s="183">
        <f>R1493</f>
        <v>0</v>
      </c>
      <c r="S1492" s="182"/>
      <c r="T1492" s="184">
        <f>T1493</f>
        <v>0</v>
      </c>
      <c r="AR1492" s="185" t="s">
        <v>183</v>
      </c>
      <c r="AT1492" s="186" t="s">
        <v>77</v>
      </c>
      <c r="AU1492" s="186" t="s">
        <v>24</v>
      </c>
      <c r="AY1492" s="185" t="s">
        <v>168</v>
      </c>
      <c r="BK1492" s="187">
        <f>BK1493</f>
        <v>0</v>
      </c>
    </row>
    <row r="1493" spans="2:65" s="1" customFormat="1" ht="22.5" customHeight="1">
      <c r="B1493" s="39"/>
      <c r="C1493" s="191" t="s">
        <v>2712</v>
      </c>
      <c r="D1493" s="191" t="s">
        <v>170</v>
      </c>
      <c r="E1493" s="192" t="s">
        <v>2713</v>
      </c>
      <c r="F1493" s="193" t="s">
        <v>2714</v>
      </c>
      <c r="G1493" s="194" t="s">
        <v>1373</v>
      </c>
      <c r="H1493" s="195">
        <v>1</v>
      </c>
      <c r="I1493" s="196"/>
      <c r="J1493" s="197">
        <f>ROUND(I1493*H1493,2)</f>
        <v>0</v>
      </c>
      <c r="K1493" s="193" t="s">
        <v>22</v>
      </c>
      <c r="L1493" s="59"/>
      <c r="M1493" s="198" t="s">
        <v>22</v>
      </c>
      <c r="N1493" s="199" t="s">
        <v>49</v>
      </c>
      <c r="O1493" s="40"/>
      <c r="P1493" s="200">
        <f>O1493*H1493</f>
        <v>0</v>
      </c>
      <c r="Q1493" s="200">
        <v>0</v>
      </c>
      <c r="R1493" s="200">
        <f>Q1493*H1493</f>
        <v>0</v>
      </c>
      <c r="S1493" s="200">
        <v>0</v>
      </c>
      <c r="T1493" s="201">
        <f>S1493*H1493</f>
        <v>0</v>
      </c>
      <c r="AR1493" s="22" t="s">
        <v>575</v>
      </c>
      <c r="AT1493" s="22" t="s">
        <v>170</v>
      </c>
      <c r="AU1493" s="22" t="s">
        <v>87</v>
      </c>
      <c r="AY1493" s="22" t="s">
        <v>168</v>
      </c>
      <c r="BE1493" s="202">
        <f>IF(N1493="základní",J1493,0)</f>
        <v>0</v>
      </c>
      <c r="BF1493" s="202">
        <f>IF(N1493="snížená",J1493,0)</f>
        <v>0</v>
      </c>
      <c r="BG1493" s="202">
        <f>IF(N1493="zákl. přenesená",J1493,0)</f>
        <v>0</v>
      </c>
      <c r="BH1493" s="202">
        <f>IF(N1493="sníž. přenesená",J1493,0)</f>
        <v>0</v>
      </c>
      <c r="BI1493" s="202">
        <f>IF(N1493="nulová",J1493,0)</f>
        <v>0</v>
      </c>
      <c r="BJ1493" s="22" t="s">
        <v>24</v>
      </c>
      <c r="BK1493" s="202">
        <f>ROUND(I1493*H1493,2)</f>
        <v>0</v>
      </c>
      <c r="BL1493" s="22" t="s">
        <v>575</v>
      </c>
      <c r="BM1493" s="22" t="s">
        <v>2715</v>
      </c>
    </row>
    <row r="1494" spans="2:65" s="10" customFormat="1" ht="29.85" customHeight="1">
      <c r="B1494" s="174"/>
      <c r="C1494" s="175"/>
      <c r="D1494" s="188" t="s">
        <v>77</v>
      </c>
      <c r="E1494" s="189" t="s">
        <v>2716</v>
      </c>
      <c r="F1494" s="189" t="s">
        <v>2717</v>
      </c>
      <c r="G1494" s="175"/>
      <c r="H1494" s="175"/>
      <c r="I1494" s="178"/>
      <c r="J1494" s="190">
        <f>BK1494</f>
        <v>0</v>
      </c>
      <c r="K1494" s="175"/>
      <c r="L1494" s="180"/>
      <c r="M1494" s="181"/>
      <c r="N1494" s="182"/>
      <c r="O1494" s="182"/>
      <c r="P1494" s="183">
        <f>SUM(P1495:P1539)</f>
        <v>0</v>
      </c>
      <c r="Q1494" s="182"/>
      <c r="R1494" s="183">
        <f>SUM(R1495:R1539)</f>
        <v>0</v>
      </c>
      <c r="S1494" s="182"/>
      <c r="T1494" s="184">
        <f>SUM(T1495:T1539)</f>
        <v>0</v>
      </c>
      <c r="AR1494" s="185" t="s">
        <v>183</v>
      </c>
      <c r="AT1494" s="186" t="s">
        <v>77</v>
      </c>
      <c r="AU1494" s="186" t="s">
        <v>24</v>
      </c>
      <c r="AY1494" s="185" t="s">
        <v>168</v>
      </c>
      <c r="BK1494" s="187">
        <f>SUM(BK1495:BK1539)</f>
        <v>0</v>
      </c>
    </row>
    <row r="1495" spans="2:65" s="1" customFormat="1" ht="22.5" customHeight="1">
      <c r="B1495" s="39"/>
      <c r="C1495" s="191" t="s">
        <v>2718</v>
      </c>
      <c r="D1495" s="191" t="s">
        <v>170</v>
      </c>
      <c r="E1495" s="192" t="s">
        <v>2719</v>
      </c>
      <c r="F1495" s="193" t="s">
        <v>2720</v>
      </c>
      <c r="G1495" s="194" t="s">
        <v>276</v>
      </c>
      <c r="H1495" s="195">
        <v>7</v>
      </c>
      <c r="I1495" s="196"/>
      <c r="J1495" s="197">
        <f>ROUND(I1495*H1495,2)</f>
        <v>0</v>
      </c>
      <c r="K1495" s="193" t="s">
        <v>22</v>
      </c>
      <c r="L1495" s="59"/>
      <c r="M1495" s="198" t="s">
        <v>22</v>
      </c>
      <c r="N1495" s="199" t="s">
        <v>49</v>
      </c>
      <c r="O1495" s="40"/>
      <c r="P1495" s="200">
        <f>O1495*H1495</f>
        <v>0</v>
      </c>
      <c r="Q1495" s="200">
        <v>0</v>
      </c>
      <c r="R1495" s="200">
        <f>Q1495*H1495</f>
        <v>0</v>
      </c>
      <c r="S1495" s="200">
        <v>0</v>
      </c>
      <c r="T1495" s="201">
        <f>S1495*H1495</f>
        <v>0</v>
      </c>
      <c r="AR1495" s="22" t="s">
        <v>575</v>
      </c>
      <c r="AT1495" s="22" t="s">
        <v>170</v>
      </c>
      <c r="AU1495" s="22" t="s">
        <v>87</v>
      </c>
      <c r="AY1495" s="22" t="s">
        <v>168</v>
      </c>
      <c r="BE1495" s="202">
        <f>IF(N1495="základní",J1495,0)</f>
        <v>0</v>
      </c>
      <c r="BF1495" s="202">
        <f>IF(N1495="snížená",J1495,0)</f>
        <v>0</v>
      </c>
      <c r="BG1495" s="202">
        <f>IF(N1495="zákl. přenesená",J1495,0)</f>
        <v>0</v>
      </c>
      <c r="BH1495" s="202">
        <f>IF(N1495="sníž. přenesená",J1495,0)</f>
        <v>0</v>
      </c>
      <c r="BI1495" s="202">
        <f>IF(N1495="nulová",J1495,0)</f>
        <v>0</v>
      </c>
      <c r="BJ1495" s="22" t="s">
        <v>24</v>
      </c>
      <c r="BK1495" s="202">
        <f>ROUND(I1495*H1495,2)</f>
        <v>0</v>
      </c>
      <c r="BL1495" s="22" t="s">
        <v>575</v>
      </c>
      <c r="BM1495" s="22" t="s">
        <v>2721</v>
      </c>
    </row>
    <row r="1496" spans="2:65" s="11" customFormat="1" ht="13.5">
      <c r="B1496" s="203"/>
      <c r="C1496" s="204"/>
      <c r="D1496" s="205" t="s">
        <v>177</v>
      </c>
      <c r="E1496" s="206" t="s">
        <v>22</v>
      </c>
      <c r="F1496" s="207" t="s">
        <v>2722</v>
      </c>
      <c r="G1496" s="204"/>
      <c r="H1496" s="208" t="s">
        <v>22</v>
      </c>
      <c r="I1496" s="209"/>
      <c r="J1496" s="204"/>
      <c r="K1496" s="204"/>
      <c r="L1496" s="210"/>
      <c r="M1496" s="211"/>
      <c r="N1496" s="212"/>
      <c r="O1496" s="212"/>
      <c r="P1496" s="212"/>
      <c r="Q1496" s="212"/>
      <c r="R1496" s="212"/>
      <c r="S1496" s="212"/>
      <c r="T1496" s="213"/>
      <c r="AT1496" s="214" t="s">
        <v>177</v>
      </c>
      <c r="AU1496" s="214" t="s">
        <v>87</v>
      </c>
      <c r="AV1496" s="11" t="s">
        <v>24</v>
      </c>
      <c r="AW1496" s="11" t="s">
        <v>41</v>
      </c>
      <c r="AX1496" s="11" t="s">
        <v>78</v>
      </c>
      <c r="AY1496" s="214" t="s">
        <v>168</v>
      </c>
    </row>
    <row r="1497" spans="2:65" s="12" customFormat="1" ht="13.5">
      <c r="B1497" s="215"/>
      <c r="C1497" s="216"/>
      <c r="D1497" s="217" t="s">
        <v>177</v>
      </c>
      <c r="E1497" s="218" t="s">
        <v>22</v>
      </c>
      <c r="F1497" s="219" t="s">
        <v>202</v>
      </c>
      <c r="G1497" s="216"/>
      <c r="H1497" s="220">
        <v>7</v>
      </c>
      <c r="I1497" s="221"/>
      <c r="J1497" s="216"/>
      <c r="K1497" s="216"/>
      <c r="L1497" s="222"/>
      <c r="M1497" s="223"/>
      <c r="N1497" s="224"/>
      <c r="O1497" s="224"/>
      <c r="P1497" s="224"/>
      <c r="Q1497" s="224"/>
      <c r="R1497" s="224"/>
      <c r="S1497" s="224"/>
      <c r="T1497" s="225"/>
      <c r="AT1497" s="226" t="s">
        <v>177</v>
      </c>
      <c r="AU1497" s="226" t="s">
        <v>87</v>
      </c>
      <c r="AV1497" s="12" t="s">
        <v>87</v>
      </c>
      <c r="AW1497" s="12" t="s">
        <v>41</v>
      </c>
      <c r="AX1497" s="12" t="s">
        <v>78</v>
      </c>
      <c r="AY1497" s="226" t="s">
        <v>168</v>
      </c>
    </row>
    <row r="1498" spans="2:65" s="1" customFormat="1" ht="22.5" customHeight="1">
      <c r="B1498" s="39"/>
      <c r="C1498" s="191" t="s">
        <v>2723</v>
      </c>
      <c r="D1498" s="191" t="s">
        <v>170</v>
      </c>
      <c r="E1498" s="192" t="s">
        <v>2724</v>
      </c>
      <c r="F1498" s="193" t="s">
        <v>2725</v>
      </c>
      <c r="G1498" s="194" t="s">
        <v>276</v>
      </c>
      <c r="H1498" s="195">
        <v>34</v>
      </c>
      <c r="I1498" s="196"/>
      <c r="J1498" s="197">
        <f>ROUND(I1498*H1498,2)</f>
        <v>0</v>
      </c>
      <c r="K1498" s="193" t="s">
        <v>22</v>
      </c>
      <c r="L1498" s="59"/>
      <c r="M1498" s="198" t="s">
        <v>22</v>
      </c>
      <c r="N1498" s="199" t="s">
        <v>49</v>
      </c>
      <c r="O1498" s="40"/>
      <c r="P1498" s="200">
        <f>O1498*H1498</f>
        <v>0</v>
      </c>
      <c r="Q1498" s="200">
        <v>0</v>
      </c>
      <c r="R1498" s="200">
        <f>Q1498*H1498</f>
        <v>0</v>
      </c>
      <c r="S1498" s="200">
        <v>0</v>
      </c>
      <c r="T1498" s="201">
        <f>S1498*H1498</f>
        <v>0</v>
      </c>
      <c r="AR1498" s="22" t="s">
        <v>575</v>
      </c>
      <c r="AT1498" s="22" t="s">
        <v>170</v>
      </c>
      <c r="AU1498" s="22" t="s">
        <v>87</v>
      </c>
      <c r="AY1498" s="22" t="s">
        <v>168</v>
      </c>
      <c r="BE1498" s="202">
        <f>IF(N1498="základní",J1498,0)</f>
        <v>0</v>
      </c>
      <c r="BF1498" s="202">
        <f>IF(N1498="snížená",J1498,0)</f>
        <v>0</v>
      </c>
      <c r="BG1498" s="202">
        <f>IF(N1498="zákl. přenesená",J1498,0)</f>
        <v>0</v>
      </c>
      <c r="BH1498" s="202">
        <f>IF(N1498="sníž. přenesená",J1498,0)</f>
        <v>0</v>
      </c>
      <c r="BI1498" s="202">
        <f>IF(N1498="nulová",J1498,0)</f>
        <v>0</v>
      </c>
      <c r="BJ1498" s="22" t="s">
        <v>24</v>
      </c>
      <c r="BK1498" s="202">
        <f>ROUND(I1498*H1498,2)</f>
        <v>0</v>
      </c>
      <c r="BL1498" s="22" t="s">
        <v>575</v>
      </c>
      <c r="BM1498" s="22" t="s">
        <v>2726</v>
      </c>
    </row>
    <row r="1499" spans="2:65" s="11" customFormat="1" ht="13.5">
      <c r="B1499" s="203"/>
      <c r="C1499" s="204"/>
      <c r="D1499" s="205" t="s">
        <v>177</v>
      </c>
      <c r="E1499" s="206" t="s">
        <v>22</v>
      </c>
      <c r="F1499" s="207" t="s">
        <v>2727</v>
      </c>
      <c r="G1499" s="204"/>
      <c r="H1499" s="208" t="s">
        <v>22</v>
      </c>
      <c r="I1499" s="209"/>
      <c r="J1499" s="204"/>
      <c r="K1499" s="204"/>
      <c r="L1499" s="210"/>
      <c r="M1499" s="211"/>
      <c r="N1499" s="212"/>
      <c r="O1499" s="212"/>
      <c r="P1499" s="212"/>
      <c r="Q1499" s="212"/>
      <c r="R1499" s="212"/>
      <c r="S1499" s="212"/>
      <c r="T1499" s="213"/>
      <c r="AT1499" s="214" t="s">
        <v>177</v>
      </c>
      <c r="AU1499" s="214" t="s">
        <v>87</v>
      </c>
      <c r="AV1499" s="11" t="s">
        <v>24</v>
      </c>
      <c r="AW1499" s="11" t="s">
        <v>41</v>
      </c>
      <c r="AX1499" s="11" t="s">
        <v>78</v>
      </c>
      <c r="AY1499" s="214" t="s">
        <v>168</v>
      </c>
    </row>
    <row r="1500" spans="2:65" s="12" customFormat="1" ht="13.5">
      <c r="B1500" s="215"/>
      <c r="C1500" s="216"/>
      <c r="D1500" s="217" t="s">
        <v>177</v>
      </c>
      <c r="E1500" s="218" t="s">
        <v>22</v>
      </c>
      <c r="F1500" s="219" t="s">
        <v>356</v>
      </c>
      <c r="G1500" s="216"/>
      <c r="H1500" s="220">
        <v>34</v>
      </c>
      <c r="I1500" s="221"/>
      <c r="J1500" s="216"/>
      <c r="K1500" s="216"/>
      <c r="L1500" s="222"/>
      <c r="M1500" s="223"/>
      <c r="N1500" s="224"/>
      <c r="O1500" s="224"/>
      <c r="P1500" s="224"/>
      <c r="Q1500" s="224"/>
      <c r="R1500" s="224"/>
      <c r="S1500" s="224"/>
      <c r="T1500" s="225"/>
      <c r="AT1500" s="226" t="s">
        <v>177</v>
      </c>
      <c r="AU1500" s="226" t="s">
        <v>87</v>
      </c>
      <c r="AV1500" s="12" t="s">
        <v>87</v>
      </c>
      <c r="AW1500" s="12" t="s">
        <v>41</v>
      </c>
      <c r="AX1500" s="12" t="s">
        <v>78</v>
      </c>
      <c r="AY1500" s="226" t="s">
        <v>168</v>
      </c>
    </row>
    <row r="1501" spans="2:65" s="1" customFormat="1" ht="22.5" customHeight="1">
      <c r="B1501" s="39"/>
      <c r="C1501" s="191" t="s">
        <v>2728</v>
      </c>
      <c r="D1501" s="191" t="s">
        <v>170</v>
      </c>
      <c r="E1501" s="192" t="s">
        <v>2729</v>
      </c>
      <c r="F1501" s="193" t="s">
        <v>2730</v>
      </c>
      <c r="G1501" s="194" t="s">
        <v>276</v>
      </c>
      <c r="H1501" s="195">
        <v>31</v>
      </c>
      <c r="I1501" s="196"/>
      <c r="J1501" s="197">
        <f>ROUND(I1501*H1501,2)</f>
        <v>0</v>
      </c>
      <c r="K1501" s="193" t="s">
        <v>22</v>
      </c>
      <c r="L1501" s="59"/>
      <c r="M1501" s="198" t="s">
        <v>22</v>
      </c>
      <c r="N1501" s="199" t="s">
        <v>49</v>
      </c>
      <c r="O1501" s="40"/>
      <c r="P1501" s="200">
        <f>O1501*H1501</f>
        <v>0</v>
      </c>
      <c r="Q1501" s="200">
        <v>0</v>
      </c>
      <c r="R1501" s="200">
        <f>Q1501*H1501</f>
        <v>0</v>
      </c>
      <c r="S1501" s="200">
        <v>0</v>
      </c>
      <c r="T1501" s="201">
        <f>S1501*H1501</f>
        <v>0</v>
      </c>
      <c r="AR1501" s="22" t="s">
        <v>575</v>
      </c>
      <c r="AT1501" s="22" t="s">
        <v>170</v>
      </c>
      <c r="AU1501" s="22" t="s">
        <v>87</v>
      </c>
      <c r="AY1501" s="22" t="s">
        <v>168</v>
      </c>
      <c r="BE1501" s="202">
        <f>IF(N1501="základní",J1501,0)</f>
        <v>0</v>
      </c>
      <c r="BF1501" s="202">
        <f>IF(N1501="snížená",J1501,0)</f>
        <v>0</v>
      </c>
      <c r="BG1501" s="202">
        <f>IF(N1501="zákl. přenesená",J1501,0)</f>
        <v>0</v>
      </c>
      <c r="BH1501" s="202">
        <f>IF(N1501="sníž. přenesená",J1501,0)</f>
        <v>0</v>
      </c>
      <c r="BI1501" s="202">
        <f>IF(N1501="nulová",J1501,0)</f>
        <v>0</v>
      </c>
      <c r="BJ1501" s="22" t="s">
        <v>24</v>
      </c>
      <c r="BK1501" s="202">
        <f>ROUND(I1501*H1501,2)</f>
        <v>0</v>
      </c>
      <c r="BL1501" s="22" t="s">
        <v>575</v>
      </c>
      <c r="BM1501" s="22" t="s">
        <v>2731</v>
      </c>
    </row>
    <row r="1502" spans="2:65" s="11" customFormat="1" ht="13.5">
      <c r="B1502" s="203"/>
      <c r="C1502" s="204"/>
      <c r="D1502" s="205" t="s">
        <v>177</v>
      </c>
      <c r="E1502" s="206" t="s">
        <v>22</v>
      </c>
      <c r="F1502" s="207" t="s">
        <v>2732</v>
      </c>
      <c r="G1502" s="204"/>
      <c r="H1502" s="208" t="s">
        <v>22</v>
      </c>
      <c r="I1502" s="209"/>
      <c r="J1502" s="204"/>
      <c r="K1502" s="204"/>
      <c r="L1502" s="210"/>
      <c r="M1502" s="211"/>
      <c r="N1502" s="212"/>
      <c r="O1502" s="212"/>
      <c r="P1502" s="212"/>
      <c r="Q1502" s="212"/>
      <c r="R1502" s="212"/>
      <c r="S1502" s="212"/>
      <c r="T1502" s="213"/>
      <c r="AT1502" s="214" t="s">
        <v>177</v>
      </c>
      <c r="AU1502" s="214" t="s">
        <v>87</v>
      </c>
      <c r="AV1502" s="11" t="s">
        <v>24</v>
      </c>
      <c r="AW1502" s="11" t="s">
        <v>41</v>
      </c>
      <c r="AX1502" s="11" t="s">
        <v>78</v>
      </c>
      <c r="AY1502" s="214" t="s">
        <v>168</v>
      </c>
    </row>
    <row r="1503" spans="2:65" s="12" customFormat="1" ht="13.5">
      <c r="B1503" s="215"/>
      <c r="C1503" s="216"/>
      <c r="D1503" s="217" t="s">
        <v>177</v>
      </c>
      <c r="E1503" s="218" t="s">
        <v>22</v>
      </c>
      <c r="F1503" s="219" t="s">
        <v>333</v>
      </c>
      <c r="G1503" s="216"/>
      <c r="H1503" s="220">
        <v>31</v>
      </c>
      <c r="I1503" s="221"/>
      <c r="J1503" s="216"/>
      <c r="K1503" s="216"/>
      <c r="L1503" s="222"/>
      <c r="M1503" s="223"/>
      <c r="N1503" s="224"/>
      <c r="O1503" s="224"/>
      <c r="P1503" s="224"/>
      <c r="Q1503" s="224"/>
      <c r="R1503" s="224"/>
      <c r="S1503" s="224"/>
      <c r="T1503" s="225"/>
      <c r="AT1503" s="226" t="s">
        <v>177</v>
      </c>
      <c r="AU1503" s="226" t="s">
        <v>87</v>
      </c>
      <c r="AV1503" s="12" t="s">
        <v>87</v>
      </c>
      <c r="AW1503" s="12" t="s">
        <v>41</v>
      </c>
      <c r="AX1503" s="12" t="s">
        <v>78</v>
      </c>
      <c r="AY1503" s="226" t="s">
        <v>168</v>
      </c>
    </row>
    <row r="1504" spans="2:65" s="1" customFormat="1" ht="22.5" customHeight="1">
      <c r="B1504" s="39"/>
      <c r="C1504" s="191" t="s">
        <v>2733</v>
      </c>
      <c r="D1504" s="191" t="s">
        <v>170</v>
      </c>
      <c r="E1504" s="192" t="s">
        <v>2734</v>
      </c>
      <c r="F1504" s="193" t="s">
        <v>2735</v>
      </c>
      <c r="G1504" s="194" t="s">
        <v>276</v>
      </c>
      <c r="H1504" s="195">
        <v>55</v>
      </c>
      <c r="I1504" s="196"/>
      <c r="J1504" s="197">
        <f>ROUND(I1504*H1504,2)</f>
        <v>0</v>
      </c>
      <c r="K1504" s="193" t="s">
        <v>22</v>
      </c>
      <c r="L1504" s="59"/>
      <c r="M1504" s="198" t="s">
        <v>22</v>
      </c>
      <c r="N1504" s="199" t="s">
        <v>49</v>
      </c>
      <c r="O1504" s="40"/>
      <c r="P1504" s="200">
        <f>O1504*H1504</f>
        <v>0</v>
      </c>
      <c r="Q1504" s="200">
        <v>0</v>
      </c>
      <c r="R1504" s="200">
        <f>Q1504*H1504</f>
        <v>0</v>
      </c>
      <c r="S1504" s="200">
        <v>0</v>
      </c>
      <c r="T1504" s="201">
        <f>S1504*H1504</f>
        <v>0</v>
      </c>
      <c r="AR1504" s="22" t="s">
        <v>575</v>
      </c>
      <c r="AT1504" s="22" t="s">
        <v>170</v>
      </c>
      <c r="AU1504" s="22" t="s">
        <v>87</v>
      </c>
      <c r="AY1504" s="22" t="s">
        <v>168</v>
      </c>
      <c r="BE1504" s="202">
        <f>IF(N1504="základní",J1504,0)</f>
        <v>0</v>
      </c>
      <c r="BF1504" s="202">
        <f>IF(N1504="snížená",J1504,0)</f>
        <v>0</v>
      </c>
      <c r="BG1504" s="202">
        <f>IF(N1504="zákl. přenesená",J1504,0)</f>
        <v>0</v>
      </c>
      <c r="BH1504" s="202">
        <f>IF(N1504="sníž. přenesená",J1504,0)</f>
        <v>0</v>
      </c>
      <c r="BI1504" s="202">
        <f>IF(N1504="nulová",J1504,0)</f>
        <v>0</v>
      </c>
      <c r="BJ1504" s="22" t="s">
        <v>24</v>
      </c>
      <c r="BK1504" s="202">
        <f>ROUND(I1504*H1504,2)</f>
        <v>0</v>
      </c>
      <c r="BL1504" s="22" t="s">
        <v>575</v>
      </c>
      <c r="BM1504" s="22" t="s">
        <v>2736</v>
      </c>
    </row>
    <row r="1505" spans="2:65" s="11" customFormat="1" ht="13.5">
      <c r="B1505" s="203"/>
      <c r="C1505" s="204"/>
      <c r="D1505" s="205" t="s">
        <v>177</v>
      </c>
      <c r="E1505" s="206" t="s">
        <v>22</v>
      </c>
      <c r="F1505" s="207" t="s">
        <v>2737</v>
      </c>
      <c r="G1505" s="204"/>
      <c r="H1505" s="208" t="s">
        <v>22</v>
      </c>
      <c r="I1505" s="209"/>
      <c r="J1505" s="204"/>
      <c r="K1505" s="204"/>
      <c r="L1505" s="210"/>
      <c r="M1505" s="211"/>
      <c r="N1505" s="212"/>
      <c r="O1505" s="212"/>
      <c r="P1505" s="212"/>
      <c r="Q1505" s="212"/>
      <c r="R1505" s="212"/>
      <c r="S1505" s="212"/>
      <c r="T1505" s="213"/>
      <c r="AT1505" s="214" t="s">
        <v>177</v>
      </c>
      <c r="AU1505" s="214" t="s">
        <v>87</v>
      </c>
      <c r="AV1505" s="11" t="s">
        <v>24</v>
      </c>
      <c r="AW1505" s="11" t="s">
        <v>41</v>
      </c>
      <c r="AX1505" s="11" t="s">
        <v>78</v>
      </c>
      <c r="AY1505" s="214" t="s">
        <v>168</v>
      </c>
    </row>
    <row r="1506" spans="2:65" s="12" customFormat="1" ht="13.5">
      <c r="B1506" s="215"/>
      <c r="C1506" s="216"/>
      <c r="D1506" s="217" t="s">
        <v>177</v>
      </c>
      <c r="E1506" s="218" t="s">
        <v>22</v>
      </c>
      <c r="F1506" s="219" t="s">
        <v>521</v>
      </c>
      <c r="G1506" s="216"/>
      <c r="H1506" s="220">
        <v>55</v>
      </c>
      <c r="I1506" s="221"/>
      <c r="J1506" s="216"/>
      <c r="K1506" s="216"/>
      <c r="L1506" s="222"/>
      <c r="M1506" s="223"/>
      <c r="N1506" s="224"/>
      <c r="O1506" s="224"/>
      <c r="P1506" s="224"/>
      <c r="Q1506" s="224"/>
      <c r="R1506" s="224"/>
      <c r="S1506" s="224"/>
      <c r="T1506" s="225"/>
      <c r="AT1506" s="226" t="s">
        <v>177</v>
      </c>
      <c r="AU1506" s="226" t="s">
        <v>87</v>
      </c>
      <c r="AV1506" s="12" t="s">
        <v>87</v>
      </c>
      <c r="AW1506" s="12" t="s">
        <v>41</v>
      </c>
      <c r="AX1506" s="12" t="s">
        <v>78</v>
      </c>
      <c r="AY1506" s="226" t="s">
        <v>168</v>
      </c>
    </row>
    <row r="1507" spans="2:65" s="1" customFormat="1" ht="22.5" customHeight="1">
      <c r="B1507" s="39"/>
      <c r="C1507" s="191" t="s">
        <v>2738</v>
      </c>
      <c r="D1507" s="191" t="s">
        <v>170</v>
      </c>
      <c r="E1507" s="192" t="s">
        <v>2739</v>
      </c>
      <c r="F1507" s="193" t="s">
        <v>2740</v>
      </c>
      <c r="G1507" s="194" t="s">
        <v>276</v>
      </c>
      <c r="H1507" s="195">
        <v>109</v>
      </c>
      <c r="I1507" s="196"/>
      <c r="J1507" s="197">
        <f>ROUND(I1507*H1507,2)</f>
        <v>0</v>
      </c>
      <c r="K1507" s="193" t="s">
        <v>22</v>
      </c>
      <c r="L1507" s="59"/>
      <c r="M1507" s="198" t="s">
        <v>22</v>
      </c>
      <c r="N1507" s="199" t="s">
        <v>49</v>
      </c>
      <c r="O1507" s="40"/>
      <c r="P1507" s="200">
        <f>O1507*H1507</f>
        <v>0</v>
      </c>
      <c r="Q1507" s="200">
        <v>0</v>
      </c>
      <c r="R1507" s="200">
        <f>Q1507*H1507</f>
        <v>0</v>
      </c>
      <c r="S1507" s="200">
        <v>0</v>
      </c>
      <c r="T1507" s="201">
        <f>S1507*H1507</f>
        <v>0</v>
      </c>
      <c r="AR1507" s="22" t="s">
        <v>575</v>
      </c>
      <c r="AT1507" s="22" t="s">
        <v>170</v>
      </c>
      <c r="AU1507" s="22" t="s">
        <v>87</v>
      </c>
      <c r="AY1507" s="22" t="s">
        <v>168</v>
      </c>
      <c r="BE1507" s="202">
        <f>IF(N1507="základní",J1507,0)</f>
        <v>0</v>
      </c>
      <c r="BF1507" s="202">
        <f>IF(N1507="snížená",J1507,0)</f>
        <v>0</v>
      </c>
      <c r="BG1507" s="202">
        <f>IF(N1507="zákl. přenesená",J1507,0)</f>
        <v>0</v>
      </c>
      <c r="BH1507" s="202">
        <f>IF(N1507="sníž. přenesená",J1507,0)</f>
        <v>0</v>
      </c>
      <c r="BI1507" s="202">
        <f>IF(N1507="nulová",J1507,0)</f>
        <v>0</v>
      </c>
      <c r="BJ1507" s="22" t="s">
        <v>24</v>
      </c>
      <c r="BK1507" s="202">
        <f>ROUND(I1507*H1507,2)</f>
        <v>0</v>
      </c>
      <c r="BL1507" s="22" t="s">
        <v>575</v>
      </c>
      <c r="BM1507" s="22" t="s">
        <v>2741</v>
      </c>
    </row>
    <row r="1508" spans="2:65" s="11" customFormat="1" ht="13.5">
      <c r="B1508" s="203"/>
      <c r="C1508" s="204"/>
      <c r="D1508" s="205" t="s">
        <v>177</v>
      </c>
      <c r="E1508" s="206" t="s">
        <v>22</v>
      </c>
      <c r="F1508" s="207" t="s">
        <v>2742</v>
      </c>
      <c r="G1508" s="204"/>
      <c r="H1508" s="208" t="s">
        <v>22</v>
      </c>
      <c r="I1508" s="209"/>
      <c r="J1508" s="204"/>
      <c r="K1508" s="204"/>
      <c r="L1508" s="210"/>
      <c r="M1508" s="211"/>
      <c r="N1508" s="212"/>
      <c r="O1508" s="212"/>
      <c r="P1508" s="212"/>
      <c r="Q1508" s="212"/>
      <c r="R1508" s="212"/>
      <c r="S1508" s="212"/>
      <c r="T1508" s="213"/>
      <c r="AT1508" s="214" t="s">
        <v>177</v>
      </c>
      <c r="AU1508" s="214" t="s">
        <v>87</v>
      </c>
      <c r="AV1508" s="11" t="s">
        <v>24</v>
      </c>
      <c r="AW1508" s="11" t="s">
        <v>41</v>
      </c>
      <c r="AX1508" s="11" t="s">
        <v>78</v>
      </c>
      <c r="AY1508" s="214" t="s">
        <v>168</v>
      </c>
    </row>
    <row r="1509" spans="2:65" s="12" customFormat="1" ht="13.5">
      <c r="B1509" s="215"/>
      <c r="C1509" s="216"/>
      <c r="D1509" s="217" t="s">
        <v>177</v>
      </c>
      <c r="E1509" s="218" t="s">
        <v>22</v>
      </c>
      <c r="F1509" s="219" t="s">
        <v>896</v>
      </c>
      <c r="G1509" s="216"/>
      <c r="H1509" s="220">
        <v>109</v>
      </c>
      <c r="I1509" s="221"/>
      <c r="J1509" s="216"/>
      <c r="K1509" s="216"/>
      <c r="L1509" s="222"/>
      <c r="M1509" s="223"/>
      <c r="N1509" s="224"/>
      <c r="O1509" s="224"/>
      <c r="P1509" s="224"/>
      <c r="Q1509" s="224"/>
      <c r="R1509" s="224"/>
      <c r="S1509" s="224"/>
      <c r="T1509" s="225"/>
      <c r="AT1509" s="226" t="s">
        <v>177</v>
      </c>
      <c r="AU1509" s="226" t="s">
        <v>87</v>
      </c>
      <c r="AV1509" s="12" t="s">
        <v>87</v>
      </c>
      <c r="AW1509" s="12" t="s">
        <v>41</v>
      </c>
      <c r="AX1509" s="12" t="s">
        <v>78</v>
      </c>
      <c r="AY1509" s="226" t="s">
        <v>168</v>
      </c>
    </row>
    <row r="1510" spans="2:65" s="1" customFormat="1" ht="22.5" customHeight="1">
      <c r="B1510" s="39"/>
      <c r="C1510" s="191" t="s">
        <v>2743</v>
      </c>
      <c r="D1510" s="191" t="s">
        <v>170</v>
      </c>
      <c r="E1510" s="192" t="s">
        <v>2744</v>
      </c>
      <c r="F1510" s="193" t="s">
        <v>2745</v>
      </c>
      <c r="G1510" s="194" t="s">
        <v>276</v>
      </c>
      <c r="H1510" s="195">
        <v>7</v>
      </c>
      <c r="I1510" s="196"/>
      <c r="J1510" s="197">
        <f>ROUND(I1510*H1510,2)</f>
        <v>0</v>
      </c>
      <c r="K1510" s="193" t="s">
        <v>22</v>
      </c>
      <c r="L1510" s="59"/>
      <c r="M1510" s="198" t="s">
        <v>22</v>
      </c>
      <c r="N1510" s="199" t="s">
        <v>49</v>
      </c>
      <c r="O1510" s="40"/>
      <c r="P1510" s="200">
        <f>O1510*H1510</f>
        <v>0</v>
      </c>
      <c r="Q1510" s="200">
        <v>0</v>
      </c>
      <c r="R1510" s="200">
        <f>Q1510*H1510</f>
        <v>0</v>
      </c>
      <c r="S1510" s="200">
        <v>0</v>
      </c>
      <c r="T1510" s="201">
        <f>S1510*H1510</f>
        <v>0</v>
      </c>
      <c r="AR1510" s="22" t="s">
        <v>575</v>
      </c>
      <c r="AT1510" s="22" t="s">
        <v>170</v>
      </c>
      <c r="AU1510" s="22" t="s">
        <v>87</v>
      </c>
      <c r="AY1510" s="22" t="s">
        <v>168</v>
      </c>
      <c r="BE1510" s="202">
        <f>IF(N1510="základní",J1510,0)</f>
        <v>0</v>
      </c>
      <c r="BF1510" s="202">
        <f>IF(N1510="snížená",J1510,0)</f>
        <v>0</v>
      </c>
      <c r="BG1510" s="202">
        <f>IF(N1510="zákl. přenesená",J1510,0)</f>
        <v>0</v>
      </c>
      <c r="BH1510" s="202">
        <f>IF(N1510="sníž. přenesená",J1510,0)</f>
        <v>0</v>
      </c>
      <c r="BI1510" s="202">
        <f>IF(N1510="nulová",J1510,0)</f>
        <v>0</v>
      </c>
      <c r="BJ1510" s="22" t="s">
        <v>24</v>
      </c>
      <c r="BK1510" s="202">
        <f>ROUND(I1510*H1510,2)</f>
        <v>0</v>
      </c>
      <c r="BL1510" s="22" t="s">
        <v>575</v>
      </c>
      <c r="BM1510" s="22" t="s">
        <v>2746</v>
      </c>
    </row>
    <row r="1511" spans="2:65" s="11" customFormat="1" ht="13.5">
      <c r="B1511" s="203"/>
      <c r="C1511" s="204"/>
      <c r="D1511" s="205" t="s">
        <v>177</v>
      </c>
      <c r="E1511" s="206" t="s">
        <v>22</v>
      </c>
      <c r="F1511" s="207" t="s">
        <v>2747</v>
      </c>
      <c r="G1511" s="204"/>
      <c r="H1511" s="208" t="s">
        <v>22</v>
      </c>
      <c r="I1511" s="209"/>
      <c r="J1511" s="204"/>
      <c r="K1511" s="204"/>
      <c r="L1511" s="210"/>
      <c r="M1511" s="211"/>
      <c r="N1511" s="212"/>
      <c r="O1511" s="212"/>
      <c r="P1511" s="212"/>
      <c r="Q1511" s="212"/>
      <c r="R1511" s="212"/>
      <c r="S1511" s="212"/>
      <c r="T1511" s="213"/>
      <c r="AT1511" s="214" t="s">
        <v>177</v>
      </c>
      <c r="AU1511" s="214" t="s">
        <v>87</v>
      </c>
      <c r="AV1511" s="11" t="s">
        <v>24</v>
      </c>
      <c r="AW1511" s="11" t="s">
        <v>41</v>
      </c>
      <c r="AX1511" s="11" t="s">
        <v>78</v>
      </c>
      <c r="AY1511" s="214" t="s">
        <v>168</v>
      </c>
    </row>
    <row r="1512" spans="2:65" s="12" customFormat="1" ht="13.5">
      <c r="B1512" s="215"/>
      <c r="C1512" s="216"/>
      <c r="D1512" s="217" t="s">
        <v>177</v>
      </c>
      <c r="E1512" s="218" t="s">
        <v>22</v>
      </c>
      <c r="F1512" s="219" t="s">
        <v>202</v>
      </c>
      <c r="G1512" s="216"/>
      <c r="H1512" s="220">
        <v>7</v>
      </c>
      <c r="I1512" s="221"/>
      <c r="J1512" s="216"/>
      <c r="K1512" s="216"/>
      <c r="L1512" s="222"/>
      <c r="M1512" s="223"/>
      <c r="N1512" s="224"/>
      <c r="O1512" s="224"/>
      <c r="P1512" s="224"/>
      <c r="Q1512" s="224"/>
      <c r="R1512" s="224"/>
      <c r="S1512" s="224"/>
      <c r="T1512" s="225"/>
      <c r="AT1512" s="226" t="s">
        <v>177</v>
      </c>
      <c r="AU1512" s="226" t="s">
        <v>87</v>
      </c>
      <c r="AV1512" s="12" t="s">
        <v>87</v>
      </c>
      <c r="AW1512" s="12" t="s">
        <v>41</v>
      </c>
      <c r="AX1512" s="12" t="s">
        <v>78</v>
      </c>
      <c r="AY1512" s="226" t="s">
        <v>168</v>
      </c>
    </row>
    <row r="1513" spans="2:65" s="1" customFormat="1" ht="22.5" customHeight="1">
      <c r="B1513" s="39"/>
      <c r="C1513" s="191" t="s">
        <v>2748</v>
      </c>
      <c r="D1513" s="191" t="s">
        <v>170</v>
      </c>
      <c r="E1513" s="192" t="s">
        <v>2749</v>
      </c>
      <c r="F1513" s="193" t="s">
        <v>2750</v>
      </c>
      <c r="G1513" s="194" t="s">
        <v>276</v>
      </c>
      <c r="H1513" s="195">
        <v>3</v>
      </c>
      <c r="I1513" s="196"/>
      <c r="J1513" s="197">
        <f>ROUND(I1513*H1513,2)</f>
        <v>0</v>
      </c>
      <c r="K1513" s="193" t="s">
        <v>22</v>
      </c>
      <c r="L1513" s="59"/>
      <c r="M1513" s="198" t="s">
        <v>22</v>
      </c>
      <c r="N1513" s="199" t="s">
        <v>49</v>
      </c>
      <c r="O1513" s="40"/>
      <c r="P1513" s="200">
        <f>O1513*H1513</f>
        <v>0</v>
      </c>
      <c r="Q1513" s="200">
        <v>0</v>
      </c>
      <c r="R1513" s="200">
        <f>Q1513*H1513</f>
        <v>0</v>
      </c>
      <c r="S1513" s="200">
        <v>0</v>
      </c>
      <c r="T1513" s="201">
        <f>S1513*H1513</f>
        <v>0</v>
      </c>
      <c r="AR1513" s="22" t="s">
        <v>575</v>
      </c>
      <c r="AT1513" s="22" t="s">
        <v>170</v>
      </c>
      <c r="AU1513" s="22" t="s">
        <v>87</v>
      </c>
      <c r="AY1513" s="22" t="s">
        <v>168</v>
      </c>
      <c r="BE1513" s="202">
        <f>IF(N1513="základní",J1513,0)</f>
        <v>0</v>
      </c>
      <c r="BF1513" s="202">
        <f>IF(N1513="snížená",J1513,0)</f>
        <v>0</v>
      </c>
      <c r="BG1513" s="202">
        <f>IF(N1513="zákl. přenesená",J1513,0)</f>
        <v>0</v>
      </c>
      <c r="BH1513" s="202">
        <f>IF(N1513="sníž. přenesená",J1513,0)</f>
        <v>0</v>
      </c>
      <c r="BI1513" s="202">
        <f>IF(N1513="nulová",J1513,0)</f>
        <v>0</v>
      </c>
      <c r="BJ1513" s="22" t="s">
        <v>24</v>
      </c>
      <c r="BK1513" s="202">
        <f>ROUND(I1513*H1513,2)</f>
        <v>0</v>
      </c>
      <c r="BL1513" s="22" t="s">
        <v>575</v>
      </c>
      <c r="BM1513" s="22" t="s">
        <v>2751</v>
      </c>
    </row>
    <row r="1514" spans="2:65" s="11" customFormat="1" ht="13.5">
      <c r="B1514" s="203"/>
      <c r="C1514" s="204"/>
      <c r="D1514" s="205" t="s">
        <v>177</v>
      </c>
      <c r="E1514" s="206" t="s">
        <v>22</v>
      </c>
      <c r="F1514" s="207" t="s">
        <v>2752</v>
      </c>
      <c r="G1514" s="204"/>
      <c r="H1514" s="208" t="s">
        <v>22</v>
      </c>
      <c r="I1514" s="209"/>
      <c r="J1514" s="204"/>
      <c r="K1514" s="204"/>
      <c r="L1514" s="210"/>
      <c r="M1514" s="211"/>
      <c r="N1514" s="212"/>
      <c r="O1514" s="212"/>
      <c r="P1514" s="212"/>
      <c r="Q1514" s="212"/>
      <c r="R1514" s="212"/>
      <c r="S1514" s="212"/>
      <c r="T1514" s="213"/>
      <c r="AT1514" s="214" t="s">
        <v>177</v>
      </c>
      <c r="AU1514" s="214" t="s">
        <v>87</v>
      </c>
      <c r="AV1514" s="11" t="s">
        <v>24</v>
      </c>
      <c r="AW1514" s="11" t="s">
        <v>41</v>
      </c>
      <c r="AX1514" s="11" t="s">
        <v>78</v>
      </c>
      <c r="AY1514" s="214" t="s">
        <v>168</v>
      </c>
    </row>
    <row r="1515" spans="2:65" s="12" customFormat="1" ht="13.5">
      <c r="B1515" s="215"/>
      <c r="C1515" s="216"/>
      <c r="D1515" s="217" t="s">
        <v>177</v>
      </c>
      <c r="E1515" s="218" t="s">
        <v>22</v>
      </c>
      <c r="F1515" s="219" t="s">
        <v>183</v>
      </c>
      <c r="G1515" s="216"/>
      <c r="H1515" s="220">
        <v>3</v>
      </c>
      <c r="I1515" s="221"/>
      <c r="J1515" s="216"/>
      <c r="K1515" s="216"/>
      <c r="L1515" s="222"/>
      <c r="M1515" s="223"/>
      <c r="N1515" s="224"/>
      <c r="O1515" s="224"/>
      <c r="P1515" s="224"/>
      <c r="Q1515" s="224"/>
      <c r="R1515" s="224"/>
      <c r="S1515" s="224"/>
      <c r="T1515" s="225"/>
      <c r="AT1515" s="226" t="s">
        <v>177</v>
      </c>
      <c r="AU1515" s="226" t="s">
        <v>87</v>
      </c>
      <c r="AV1515" s="12" t="s">
        <v>87</v>
      </c>
      <c r="AW1515" s="12" t="s">
        <v>41</v>
      </c>
      <c r="AX1515" s="12" t="s">
        <v>78</v>
      </c>
      <c r="AY1515" s="226" t="s">
        <v>168</v>
      </c>
    </row>
    <row r="1516" spans="2:65" s="1" customFormat="1" ht="22.5" customHeight="1">
      <c r="B1516" s="39"/>
      <c r="C1516" s="191" t="s">
        <v>2753</v>
      </c>
      <c r="D1516" s="191" t="s">
        <v>170</v>
      </c>
      <c r="E1516" s="192" t="s">
        <v>2754</v>
      </c>
      <c r="F1516" s="193" t="s">
        <v>2755</v>
      </c>
      <c r="G1516" s="194" t="s">
        <v>433</v>
      </c>
      <c r="H1516" s="195">
        <v>600</v>
      </c>
      <c r="I1516" s="196"/>
      <c r="J1516" s="197">
        <f>ROUND(I1516*H1516,2)</f>
        <v>0</v>
      </c>
      <c r="K1516" s="193" t="s">
        <v>22</v>
      </c>
      <c r="L1516" s="59"/>
      <c r="M1516" s="198" t="s">
        <v>22</v>
      </c>
      <c r="N1516" s="199" t="s">
        <v>49</v>
      </c>
      <c r="O1516" s="40"/>
      <c r="P1516" s="200">
        <f>O1516*H1516</f>
        <v>0</v>
      </c>
      <c r="Q1516" s="200">
        <v>0</v>
      </c>
      <c r="R1516" s="200">
        <f>Q1516*H1516</f>
        <v>0</v>
      </c>
      <c r="S1516" s="200">
        <v>0</v>
      </c>
      <c r="T1516" s="201">
        <f>S1516*H1516</f>
        <v>0</v>
      </c>
      <c r="AR1516" s="22" t="s">
        <v>575</v>
      </c>
      <c r="AT1516" s="22" t="s">
        <v>170</v>
      </c>
      <c r="AU1516" s="22" t="s">
        <v>87</v>
      </c>
      <c r="AY1516" s="22" t="s">
        <v>168</v>
      </c>
      <c r="BE1516" s="202">
        <f>IF(N1516="základní",J1516,0)</f>
        <v>0</v>
      </c>
      <c r="BF1516" s="202">
        <f>IF(N1516="snížená",J1516,0)</f>
        <v>0</v>
      </c>
      <c r="BG1516" s="202">
        <f>IF(N1516="zákl. přenesená",J1516,0)</f>
        <v>0</v>
      </c>
      <c r="BH1516" s="202">
        <f>IF(N1516="sníž. přenesená",J1516,0)</f>
        <v>0</v>
      </c>
      <c r="BI1516" s="202">
        <f>IF(N1516="nulová",J1516,0)</f>
        <v>0</v>
      </c>
      <c r="BJ1516" s="22" t="s">
        <v>24</v>
      </c>
      <c r="BK1516" s="202">
        <f>ROUND(I1516*H1516,2)</f>
        <v>0</v>
      </c>
      <c r="BL1516" s="22" t="s">
        <v>575</v>
      </c>
      <c r="BM1516" s="22" t="s">
        <v>2756</v>
      </c>
    </row>
    <row r="1517" spans="2:65" s="11" customFormat="1" ht="13.5">
      <c r="B1517" s="203"/>
      <c r="C1517" s="204"/>
      <c r="D1517" s="205" t="s">
        <v>177</v>
      </c>
      <c r="E1517" s="206" t="s">
        <v>22</v>
      </c>
      <c r="F1517" s="207" t="s">
        <v>2757</v>
      </c>
      <c r="G1517" s="204"/>
      <c r="H1517" s="208" t="s">
        <v>22</v>
      </c>
      <c r="I1517" s="209"/>
      <c r="J1517" s="204"/>
      <c r="K1517" s="204"/>
      <c r="L1517" s="210"/>
      <c r="M1517" s="211"/>
      <c r="N1517" s="212"/>
      <c r="O1517" s="212"/>
      <c r="P1517" s="212"/>
      <c r="Q1517" s="212"/>
      <c r="R1517" s="212"/>
      <c r="S1517" s="212"/>
      <c r="T1517" s="213"/>
      <c r="AT1517" s="214" t="s">
        <v>177</v>
      </c>
      <c r="AU1517" s="214" t="s">
        <v>87</v>
      </c>
      <c r="AV1517" s="11" t="s">
        <v>24</v>
      </c>
      <c r="AW1517" s="11" t="s">
        <v>41</v>
      </c>
      <c r="AX1517" s="11" t="s">
        <v>78</v>
      </c>
      <c r="AY1517" s="214" t="s">
        <v>168</v>
      </c>
    </row>
    <row r="1518" spans="2:65" s="12" customFormat="1" ht="13.5">
      <c r="B1518" s="215"/>
      <c r="C1518" s="216"/>
      <c r="D1518" s="217" t="s">
        <v>177</v>
      </c>
      <c r="E1518" s="218" t="s">
        <v>22</v>
      </c>
      <c r="F1518" s="219" t="s">
        <v>2758</v>
      </c>
      <c r="G1518" s="216"/>
      <c r="H1518" s="220">
        <v>600</v>
      </c>
      <c r="I1518" s="221"/>
      <c r="J1518" s="216"/>
      <c r="K1518" s="216"/>
      <c r="L1518" s="222"/>
      <c r="M1518" s="223"/>
      <c r="N1518" s="224"/>
      <c r="O1518" s="224"/>
      <c r="P1518" s="224"/>
      <c r="Q1518" s="224"/>
      <c r="R1518" s="224"/>
      <c r="S1518" s="224"/>
      <c r="T1518" s="225"/>
      <c r="AT1518" s="226" t="s">
        <v>177</v>
      </c>
      <c r="AU1518" s="226" t="s">
        <v>87</v>
      </c>
      <c r="AV1518" s="12" t="s">
        <v>87</v>
      </c>
      <c r="AW1518" s="12" t="s">
        <v>41</v>
      </c>
      <c r="AX1518" s="12" t="s">
        <v>78</v>
      </c>
      <c r="AY1518" s="226" t="s">
        <v>168</v>
      </c>
    </row>
    <row r="1519" spans="2:65" s="1" customFormat="1" ht="22.5" customHeight="1">
      <c r="B1519" s="39"/>
      <c r="C1519" s="191" t="s">
        <v>2759</v>
      </c>
      <c r="D1519" s="191" t="s">
        <v>170</v>
      </c>
      <c r="E1519" s="192" t="s">
        <v>2760</v>
      </c>
      <c r="F1519" s="193" t="s">
        <v>2761</v>
      </c>
      <c r="G1519" s="194" t="s">
        <v>433</v>
      </c>
      <c r="H1519" s="195">
        <v>550</v>
      </c>
      <c r="I1519" s="196"/>
      <c r="J1519" s="197">
        <f>ROUND(I1519*H1519,2)</f>
        <v>0</v>
      </c>
      <c r="K1519" s="193" t="s">
        <v>22</v>
      </c>
      <c r="L1519" s="59"/>
      <c r="M1519" s="198" t="s">
        <v>22</v>
      </c>
      <c r="N1519" s="199" t="s">
        <v>49</v>
      </c>
      <c r="O1519" s="40"/>
      <c r="P1519" s="200">
        <f>O1519*H1519</f>
        <v>0</v>
      </c>
      <c r="Q1519" s="200">
        <v>0</v>
      </c>
      <c r="R1519" s="200">
        <f>Q1519*H1519</f>
        <v>0</v>
      </c>
      <c r="S1519" s="200">
        <v>0</v>
      </c>
      <c r="T1519" s="201">
        <f>S1519*H1519</f>
        <v>0</v>
      </c>
      <c r="AR1519" s="22" t="s">
        <v>575</v>
      </c>
      <c r="AT1519" s="22" t="s">
        <v>170</v>
      </c>
      <c r="AU1519" s="22" t="s">
        <v>87</v>
      </c>
      <c r="AY1519" s="22" t="s">
        <v>168</v>
      </c>
      <c r="BE1519" s="202">
        <f>IF(N1519="základní",J1519,0)</f>
        <v>0</v>
      </c>
      <c r="BF1519" s="202">
        <f>IF(N1519="snížená",J1519,0)</f>
        <v>0</v>
      </c>
      <c r="BG1519" s="202">
        <f>IF(N1519="zákl. přenesená",J1519,0)</f>
        <v>0</v>
      </c>
      <c r="BH1519" s="202">
        <f>IF(N1519="sníž. přenesená",J1519,0)</f>
        <v>0</v>
      </c>
      <c r="BI1519" s="202">
        <f>IF(N1519="nulová",J1519,0)</f>
        <v>0</v>
      </c>
      <c r="BJ1519" s="22" t="s">
        <v>24</v>
      </c>
      <c r="BK1519" s="202">
        <f>ROUND(I1519*H1519,2)</f>
        <v>0</v>
      </c>
      <c r="BL1519" s="22" t="s">
        <v>575</v>
      </c>
      <c r="BM1519" s="22" t="s">
        <v>2762</v>
      </c>
    </row>
    <row r="1520" spans="2:65" s="11" customFormat="1" ht="13.5">
      <c r="B1520" s="203"/>
      <c r="C1520" s="204"/>
      <c r="D1520" s="205" t="s">
        <v>177</v>
      </c>
      <c r="E1520" s="206" t="s">
        <v>22</v>
      </c>
      <c r="F1520" s="207" t="s">
        <v>2763</v>
      </c>
      <c r="G1520" s="204"/>
      <c r="H1520" s="208" t="s">
        <v>22</v>
      </c>
      <c r="I1520" s="209"/>
      <c r="J1520" s="204"/>
      <c r="K1520" s="204"/>
      <c r="L1520" s="210"/>
      <c r="M1520" s="211"/>
      <c r="N1520" s="212"/>
      <c r="O1520" s="212"/>
      <c r="P1520" s="212"/>
      <c r="Q1520" s="212"/>
      <c r="R1520" s="212"/>
      <c r="S1520" s="212"/>
      <c r="T1520" s="213"/>
      <c r="AT1520" s="214" t="s">
        <v>177</v>
      </c>
      <c r="AU1520" s="214" t="s">
        <v>87</v>
      </c>
      <c r="AV1520" s="11" t="s">
        <v>24</v>
      </c>
      <c r="AW1520" s="11" t="s">
        <v>41</v>
      </c>
      <c r="AX1520" s="11" t="s">
        <v>78</v>
      </c>
      <c r="AY1520" s="214" t="s">
        <v>168</v>
      </c>
    </row>
    <row r="1521" spans="2:65" s="12" customFormat="1" ht="13.5">
      <c r="B1521" s="215"/>
      <c r="C1521" s="216"/>
      <c r="D1521" s="217" t="s">
        <v>177</v>
      </c>
      <c r="E1521" s="218" t="s">
        <v>22</v>
      </c>
      <c r="F1521" s="219" t="s">
        <v>2764</v>
      </c>
      <c r="G1521" s="216"/>
      <c r="H1521" s="220">
        <v>550</v>
      </c>
      <c r="I1521" s="221"/>
      <c r="J1521" s="216"/>
      <c r="K1521" s="216"/>
      <c r="L1521" s="222"/>
      <c r="M1521" s="223"/>
      <c r="N1521" s="224"/>
      <c r="O1521" s="224"/>
      <c r="P1521" s="224"/>
      <c r="Q1521" s="224"/>
      <c r="R1521" s="224"/>
      <c r="S1521" s="224"/>
      <c r="T1521" s="225"/>
      <c r="AT1521" s="226" t="s">
        <v>177</v>
      </c>
      <c r="AU1521" s="226" t="s">
        <v>87</v>
      </c>
      <c r="AV1521" s="12" t="s">
        <v>87</v>
      </c>
      <c r="AW1521" s="12" t="s">
        <v>41</v>
      </c>
      <c r="AX1521" s="12" t="s">
        <v>78</v>
      </c>
      <c r="AY1521" s="226" t="s">
        <v>168</v>
      </c>
    </row>
    <row r="1522" spans="2:65" s="1" customFormat="1" ht="22.5" customHeight="1">
      <c r="B1522" s="39"/>
      <c r="C1522" s="191" t="s">
        <v>2765</v>
      </c>
      <c r="D1522" s="191" t="s">
        <v>170</v>
      </c>
      <c r="E1522" s="192" t="s">
        <v>2766</v>
      </c>
      <c r="F1522" s="193" t="s">
        <v>2767</v>
      </c>
      <c r="G1522" s="194" t="s">
        <v>433</v>
      </c>
      <c r="H1522" s="195">
        <v>500</v>
      </c>
      <c r="I1522" s="196"/>
      <c r="J1522" s="197">
        <f>ROUND(I1522*H1522,2)</f>
        <v>0</v>
      </c>
      <c r="K1522" s="193" t="s">
        <v>22</v>
      </c>
      <c r="L1522" s="59"/>
      <c r="M1522" s="198" t="s">
        <v>22</v>
      </c>
      <c r="N1522" s="199" t="s">
        <v>49</v>
      </c>
      <c r="O1522" s="40"/>
      <c r="P1522" s="200">
        <f>O1522*H1522</f>
        <v>0</v>
      </c>
      <c r="Q1522" s="200">
        <v>0</v>
      </c>
      <c r="R1522" s="200">
        <f>Q1522*H1522</f>
        <v>0</v>
      </c>
      <c r="S1522" s="200">
        <v>0</v>
      </c>
      <c r="T1522" s="201">
        <f>S1522*H1522</f>
        <v>0</v>
      </c>
      <c r="AR1522" s="22" t="s">
        <v>575</v>
      </c>
      <c r="AT1522" s="22" t="s">
        <v>170</v>
      </c>
      <c r="AU1522" s="22" t="s">
        <v>87</v>
      </c>
      <c r="AY1522" s="22" t="s">
        <v>168</v>
      </c>
      <c r="BE1522" s="202">
        <f>IF(N1522="základní",J1522,0)</f>
        <v>0</v>
      </c>
      <c r="BF1522" s="202">
        <f>IF(N1522="snížená",J1522,0)</f>
        <v>0</v>
      </c>
      <c r="BG1522" s="202">
        <f>IF(N1522="zákl. přenesená",J1522,0)</f>
        <v>0</v>
      </c>
      <c r="BH1522" s="202">
        <f>IF(N1522="sníž. přenesená",J1522,0)</f>
        <v>0</v>
      </c>
      <c r="BI1522" s="202">
        <f>IF(N1522="nulová",J1522,0)</f>
        <v>0</v>
      </c>
      <c r="BJ1522" s="22" t="s">
        <v>24</v>
      </c>
      <c r="BK1522" s="202">
        <f>ROUND(I1522*H1522,2)</f>
        <v>0</v>
      </c>
      <c r="BL1522" s="22" t="s">
        <v>575</v>
      </c>
      <c r="BM1522" s="22" t="s">
        <v>2768</v>
      </c>
    </row>
    <row r="1523" spans="2:65" s="11" customFormat="1" ht="13.5">
      <c r="B1523" s="203"/>
      <c r="C1523" s="204"/>
      <c r="D1523" s="205" t="s">
        <v>177</v>
      </c>
      <c r="E1523" s="206" t="s">
        <v>22</v>
      </c>
      <c r="F1523" s="207" t="s">
        <v>2769</v>
      </c>
      <c r="G1523" s="204"/>
      <c r="H1523" s="208" t="s">
        <v>22</v>
      </c>
      <c r="I1523" s="209"/>
      <c r="J1523" s="204"/>
      <c r="K1523" s="204"/>
      <c r="L1523" s="210"/>
      <c r="M1523" s="211"/>
      <c r="N1523" s="212"/>
      <c r="O1523" s="212"/>
      <c r="P1523" s="212"/>
      <c r="Q1523" s="212"/>
      <c r="R1523" s="212"/>
      <c r="S1523" s="212"/>
      <c r="T1523" s="213"/>
      <c r="AT1523" s="214" t="s">
        <v>177</v>
      </c>
      <c r="AU1523" s="214" t="s">
        <v>87</v>
      </c>
      <c r="AV1523" s="11" t="s">
        <v>24</v>
      </c>
      <c r="AW1523" s="11" t="s">
        <v>41</v>
      </c>
      <c r="AX1523" s="11" t="s">
        <v>78</v>
      </c>
      <c r="AY1523" s="214" t="s">
        <v>168</v>
      </c>
    </row>
    <row r="1524" spans="2:65" s="12" customFormat="1" ht="13.5">
      <c r="B1524" s="215"/>
      <c r="C1524" s="216"/>
      <c r="D1524" s="217" t="s">
        <v>177</v>
      </c>
      <c r="E1524" s="218" t="s">
        <v>22</v>
      </c>
      <c r="F1524" s="219" t="s">
        <v>732</v>
      </c>
      <c r="G1524" s="216"/>
      <c r="H1524" s="220">
        <v>500</v>
      </c>
      <c r="I1524" s="221"/>
      <c r="J1524" s="216"/>
      <c r="K1524" s="216"/>
      <c r="L1524" s="222"/>
      <c r="M1524" s="223"/>
      <c r="N1524" s="224"/>
      <c r="O1524" s="224"/>
      <c r="P1524" s="224"/>
      <c r="Q1524" s="224"/>
      <c r="R1524" s="224"/>
      <c r="S1524" s="224"/>
      <c r="T1524" s="225"/>
      <c r="AT1524" s="226" t="s">
        <v>177</v>
      </c>
      <c r="AU1524" s="226" t="s">
        <v>87</v>
      </c>
      <c r="AV1524" s="12" t="s">
        <v>87</v>
      </c>
      <c r="AW1524" s="12" t="s">
        <v>41</v>
      </c>
      <c r="AX1524" s="12" t="s">
        <v>78</v>
      </c>
      <c r="AY1524" s="226" t="s">
        <v>168</v>
      </c>
    </row>
    <row r="1525" spans="2:65" s="1" customFormat="1" ht="22.5" customHeight="1">
      <c r="B1525" s="39"/>
      <c r="C1525" s="191" t="s">
        <v>2770</v>
      </c>
      <c r="D1525" s="191" t="s">
        <v>170</v>
      </c>
      <c r="E1525" s="192" t="s">
        <v>2771</v>
      </c>
      <c r="F1525" s="193" t="s">
        <v>2772</v>
      </c>
      <c r="G1525" s="194" t="s">
        <v>433</v>
      </c>
      <c r="H1525" s="195">
        <v>850</v>
      </c>
      <c r="I1525" s="196"/>
      <c r="J1525" s="197">
        <f>ROUND(I1525*H1525,2)</f>
        <v>0</v>
      </c>
      <c r="K1525" s="193" t="s">
        <v>22</v>
      </c>
      <c r="L1525" s="59"/>
      <c r="M1525" s="198" t="s">
        <v>22</v>
      </c>
      <c r="N1525" s="199" t="s">
        <v>49</v>
      </c>
      <c r="O1525" s="40"/>
      <c r="P1525" s="200">
        <f>O1525*H1525</f>
        <v>0</v>
      </c>
      <c r="Q1525" s="200">
        <v>0</v>
      </c>
      <c r="R1525" s="200">
        <f>Q1525*H1525</f>
        <v>0</v>
      </c>
      <c r="S1525" s="200">
        <v>0</v>
      </c>
      <c r="T1525" s="201">
        <f>S1525*H1525</f>
        <v>0</v>
      </c>
      <c r="AR1525" s="22" t="s">
        <v>575</v>
      </c>
      <c r="AT1525" s="22" t="s">
        <v>170</v>
      </c>
      <c r="AU1525" s="22" t="s">
        <v>87</v>
      </c>
      <c r="AY1525" s="22" t="s">
        <v>168</v>
      </c>
      <c r="BE1525" s="202">
        <f>IF(N1525="základní",J1525,0)</f>
        <v>0</v>
      </c>
      <c r="BF1525" s="202">
        <f>IF(N1525="snížená",J1525,0)</f>
        <v>0</v>
      </c>
      <c r="BG1525" s="202">
        <f>IF(N1525="zákl. přenesená",J1525,0)</f>
        <v>0</v>
      </c>
      <c r="BH1525" s="202">
        <f>IF(N1525="sníž. přenesená",J1525,0)</f>
        <v>0</v>
      </c>
      <c r="BI1525" s="202">
        <f>IF(N1525="nulová",J1525,0)</f>
        <v>0</v>
      </c>
      <c r="BJ1525" s="22" t="s">
        <v>24</v>
      </c>
      <c r="BK1525" s="202">
        <f>ROUND(I1525*H1525,2)</f>
        <v>0</v>
      </c>
      <c r="BL1525" s="22" t="s">
        <v>575</v>
      </c>
      <c r="BM1525" s="22" t="s">
        <v>2773</v>
      </c>
    </row>
    <row r="1526" spans="2:65" s="11" customFormat="1" ht="13.5">
      <c r="B1526" s="203"/>
      <c r="C1526" s="204"/>
      <c r="D1526" s="205" t="s">
        <v>177</v>
      </c>
      <c r="E1526" s="206" t="s">
        <v>22</v>
      </c>
      <c r="F1526" s="207" t="s">
        <v>2774</v>
      </c>
      <c r="G1526" s="204"/>
      <c r="H1526" s="208" t="s">
        <v>22</v>
      </c>
      <c r="I1526" s="209"/>
      <c r="J1526" s="204"/>
      <c r="K1526" s="204"/>
      <c r="L1526" s="210"/>
      <c r="M1526" s="211"/>
      <c r="N1526" s="212"/>
      <c r="O1526" s="212"/>
      <c r="P1526" s="212"/>
      <c r="Q1526" s="212"/>
      <c r="R1526" s="212"/>
      <c r="S1526" s="212"/>
      <c r="T1526" s="213"/>
      <c r="AT1526" s="214" t="s">
        <v>177</v>
      </c>
      <c r="AU1526" s="214" t="s">
        <v>87</v>
      </c>
      <c r="AV1526" s="11" t="s">
        <v>24</v>
      </c>
      <c r="AW1526" s="11" t="s">
        <v>41</v>
      </c>
      <c r="AX1526" s="11" t="s">
        <v>78</v>
      </c>
      <c r="AY1526" s="214" t="s">
        <v>168</v>
      </c>
    </row>
    <row r="1527" spans="2:65" s="12" customFormat="1" ht="13.5">
      <c r="B1527" s="215"/>
      <c r="C1527" s="216"/>
      <c r="D1527" s="217" t="s">
        <v>177</v>
      </c>
      <c r="E1527" s="218" t="s">
        <v>22</v>
      </c>
      <c r="F1527" s="219" t="s">
        <v>2775</v>
      </c>
      <c r="G1527" s="216"/>
      <c r="H1527" s="220">
        <v>850</v>
      </c>
      <c r="I1527" s="221"/>
      <c r="J1527" s="216"/>
      <c r="K1527" s="216"/>
      <c r="L1527" s="222"/>
      <c r="M1527" s="223"/>
      <c r="N1527" s="224"/>
      <c r="O1527" s="224"/>
      <c r="P1527" s="224"/>
      <c r="Q1527" s="224"/>
      <c r="R1527" s="224"/>
      <c r="S1527" s="224"/>
      <c r="T1527" s="225"/>
      <c r="AT1527" s="226" t="s">
        <v>177</v>
      </c>
      <c r="AU1527" s="226" t="s">
        <v>87</v>
      </c>
      <c r="AV1527" s="12" t="s">
        <v>87</v>
      </c>
      <c r="AW1527" s="12" t="s">
        <v>41</v>
      </c>
      <c r="AX1527" s="12" t="s">
        <v>78</v>
      </c>
      <c r="AY1527" s="226" t="s">
        <v>168</v>
      </c>
    </row>
    <row r="1528" spans="2:65" s="1" customFormat="1" ht="22.5" customHeight="1">
      <c r="B1528" s="39"/>
      <c r="C1528" s="191" t="s">
        <v>2776</v>
      </c>
      <c r="D1528" s="191" t="s">
        <v>170</v>
      </c>
      <c r="E1528" s="192" t="s">
        <v>2777</v>
      </c>
      <c r="F1528" s="193" t="s">
        <v>2778</v>
      </c>
      <c r="G1528" s="194" t="s">
        <v>433</v>
      </c>
      <c r="H1528" s="195">
        <v>190</v>
      </c>
      <c r="I1528" s="196"/>
      <c r="J1528" s="197">
        <f>ROUND(I1528*H1528,2)</f>
        <v>0</v>
      </c>
      <c r="K1528" s="193" t="s">
        <v>22</v>
      </c>
      <c r="L1528" s="59"/>
      <c r="M1528" s="198" t="s">
        <v>22</v>
      </c>
      <c r="N1528" s="199" t="s">
        <v>49</v>
      </c>
      <c r="O1528" s="40"/>
      <c r="P1528" s="200">
        <f>O1528*H1528</f>
        <v>0</v>
      </c>
      <c r="Q1528" s="200">
        <v>0</v>
      </c>
      <c r="R1528" s="200">
        <f>Q1528*H1528</f>
        <v>0</v>
      </c>
      <c r="S1528" s="200">
        <v>0</v>
      </c>
      <c r="T1528" s="201">
        <f>S1528*H1528</f>
        <v>0</v>
      </c>
      <c r="AR1528" s="22" t="s">
        <v>575</v>
      </c>
      <c r="AT1528" s="22" t="s">
        <v>170</v>
      </c>
      <c r="AU1528" s="22" t="s">
        <v>87</v>
      </c>
      <c r="AY1528" s="22" t="s">
        <v>168</v>
      </c>
      <c r="BE1528" s="202">
        <f>IF(N1528="základní",J1528,0)</f>
        <v>0</v>
      </c>
      <c r="BF1528" s="202">
        <f>IF(N1528="snížená",J1528,0)</f>
        <v>0</v>
      </c>
      <c r="BG1528" s="202">
        <f>IF(N1528="zákl. přenesená",J1528,0)</f>
        <v>0</v>
      </c>
      <c r="BH1528" s="202">
        <f>IF(N1528="sníž. přenesená",J1528,0)</f>
        <v>0</v>
      </c>
      <c r="BI1528" s="202">
        <f>IF(N1528="nulová",J1528,0)</f>
        <v>0</v>
      </c>
      <c r="BJ1528" s="22" t="s">
        <v>24</v>
      </c>
      <c r="BK1528" s="202">
        <f>ROUND(I1528*H1528,2)</f>
        <v>0</v>
      </c>
      <c r="BL1528" s="22" t="s">
        <v>575</v>
      </c>
      <c r="BM1528" s="22" t="s">
        <v>2779</v>
      </c>
    </row>
    <row r="1529" spans="2:65" s="11" customFormat="1" ht="13.5">
      <c r="B1529" s="203"/>
      <c r="C1529" s="204"/>
      <c r="D1529" s="205" t="s">
        <v>177</v>
      </c>
      <c r="E1529" s="206" t="s">
        <v>22</v>
      </c>
      <c r="F1529" s="207" t="s">
        <v>2780</v>
      </c>
      <c r="G1529" s="204"/>
      <c r="H1529" s="208" t="s">
        <v>22</v>
      </c>
      <c r="I1529" s="209"/>
      <c r="J1529" s="204"/>
      <c r="K1529" s="204"/>
      <c r="L1529" s="210"/>
      <c r="M1529" s="211"/>
      <c r="N1529" s="212"/>
      <c r="O1529" s="212"/>
      <c r="P1529" s="212"/>
      <c r="Q1529" s="212"/>
      <c r="R1529" s="212"/>
      <c r="S1529" s="212"/>
      <c r="T1529" s="213"/>
      <c r="AT1529" s="214" t="s">
        <v>177</v>
      </c>
      <c r="AU1529" s="214" t="s">
        <v>87</v>
      </c>
      <c r="AV1529" s="11" t="s">
        <v>24</v>
      </c>
      <c r="AW1529" s="11" t="s">
        <v>41</v>
      </c>
      <c r="AX1529" s="11" t="s">
        <v>78</v>
      </c>
      <c r="AY1529" s="214" t="s">
        <v>168</v>
      </c>
    </row>
    <row r="1530" spans="2:65" s="12" customFormat="1" ht="13.5">
      <c r="B1530" s="215"/>
      <c r="C1530" s="216"/>
      <c r="D1530" s="217" t="s">
        <v>177</v>
      </c>
      <c r="E1530" s="218" t="s">
        <v>22</v>
      </c>
      <c r="F1530" s="219" t="s">
        <v>1291</v>
      </c>
      <c r="G1530" s="216"/>
      <c r="H1530" s="220">
        <v>190</v>
      </c>
      <c r="I1530" s="221"/>
      <c r="J1530" s="216"/>
      <c r="K1530" s="216"/>
      <c r="L1530" s="222"/>
      <c r="M1530" s="223"/>
      <c r="N1530" s="224"/>
      <c r="O1530" s="224"/>
      <c r="P1530" s="224"/>
      <c r="Q1530" s="224"/>
      <c r="R1530" s="224"/>
      <c r="S1530" s="224"/>
      <c r="T1530" s="225"/>
      <c r="AT1530" s="226" t="s">
        <v>177</v>
      </c>
      <c r="AU1530" s="226" t="s">
        <v>87</v>
      </c>
      <c r="AV1530" s="12" t="s">
        <v>87</v>
      </c>
      <c r="AW1530" s="12" t="s">
        <v>41</v>
      </c>
      <c r="AX1530" s="12" t="s">
        <v>78</v>
      </c>
      <c r="AY1530" s="226" t="s">
        <v>168</v>
      </c>
    </row>
    <row r="1531" spans="2:65" s="1" customFormat="1" ht="22.5" customHeight="1">
      <c r="B1531" s="39"/>
      <c r="C1531" s="191" t="s">
        <v>2781</v>
      </c>
      <c r="D1531" s="191" t="s">
        <v>170</v>
      </c>
      <c r="E1531" s="192" t="s">
        <v>2782</v>
      </c>
      <c r="F1531" s="193" t="s">
        <v>2783</v>
      </c>
      <c r="G1531" s="194" t="s">
        <v>276</v>
      </c>
      <c r="H1531" s="195">
        <v>41</v>
      </c>
      <c r="I1531" s="196"/>
      <c r="J1531" s="197">
        <f>ROUND(I1531*H1531,2)</f>
        <v>0</v>
      </c>
      <c r="K1531" s="193" t="s">
        <v>22</v>
      </c>
      <c r="L1531" s="59"/>
      <c r="M1531" s="198" t="s">
        <v>22</v>
      </c>
      <c r="N1531" s="199" t="s">
        <v>49</v>
      </c>
      <c r="O1531" s="40"/>
      <c r="P1531" s="200">
        <f>O1531*H1531</f>
        <v>0</v>
      </c>
      <c r="Q1531" s="200">
        <v>0</v>
      </c>
      <c r="R1531" s="200">
        <f>Q1531*H1531</f>
        <v>0</v>
      </c>
      <c r="S1531" s="200">
        <v>0</v>
      </c>
      <c r="T1531" s="201">
        <f>S1531*H1531</f>
        <v>0</v>
      </c>
      <c r="AR1531" s="22" t="s">
        <v>575</v>
      </c>
      <c r="AT1531" s="22" t="s">
        <v>170</v>
      </c>
      <c r="AU1531" s="22" t="s">
        <v>87</v>
      </c>
      <c r="AY1531" s="22" t="s">
        <v>168</v>
      </c>
      <c r="BE1531" s="202">
        <f>IF(N1531="základní",J1531,0)</f>
        <v>0</v>
      </c>
      <c r="BF1531" s="202">
        <f>IF(N1531="snížená",J1531,0)</f>
        <v>0</v>
      </c>
      <c r="BG1531" s="202">
        <f>IF(N1531="zákl. přenesená",J1531,0)</f>
        <v>0</v>
      </c>
      <c r="BH1531" s="202">
        <f>IF(N1531="sníž. přenesená",J1531,0)</f>
        <v>0</v>
      </c>
      <c r="BI1531" s="202">
        <f>IF(N1531="nulová",J1531,0)</f>
        <v>0</v>
      </c>
      <c r="BJ1531" s="22" t="s">
        <v>24</v>
      </c>
      <c r="BK1531" s="202">
        <f>ROUND(I1531*H1531,2)</f>
        <v>0</v>
      </c>
      <c r="BL1531" s="22" t="s">
        <v>575</v>
      </c>
      <c r="BM1531" s="22" t="s">
        <v>2784</v>
      </c>
    </row>
    <row r="1532" spans="2:65" s="11" customFormat="1" ht="13.5">
      <c r="B1532" s="203"/>
      <c r="C1532" s="204"/>
      <c r="D1532" s="205" t="s">
        <v>177</v>
      </c>
      <c r="E1532" s="206" t="s">
        <v>22</v>
      </c>
      <c r="F1532" s="207" t="s">
        <v>2785</v>
      </c>
      <c r="G1532" s="204"/>
      <c r="H1532" s="208" t="s">
        <v>22</v>
      </c>
      <c r="I1532" s="209"/>
      <c r="J1532" s="204"/>
      <c r="K1532" s="204"/>
      <c r="L1532" s="210"/>
      <c r="M1532" s="211"/>
      <c r="N1532" s="212"/>
      <c r="O1532" s="212"/>
      <c r="P1532" s="212"/>
      <c r="Q1532" s="212"/>
      <c r="R1532" s="212"/>
      <c r="S1532" s="212"/>
      <c r="T1532" s="213"/>
      <c r="AT1532" s="214" t="s">
        <v>177</v>
      </c>
      <c r="AU1532" s="214" t="s">
        <v>87</v>
      </c>
      <c r="AV1532" s="11" t="s">
        <v>24</v>
      </c>
      <c r="AW1532" s="11" t="s">
        <v>41</v>
      </c>
      <c r="AX1532" s="11" t="s">
        <v>78</v>
      </c>
      <c r="AY1532" s="214" t="s">
        <v>168</v>
      </c>
    </row>
    <row r="1533" spans="2:65" s="12" customFormat="1" ht="13.5">
      <c r="B1533" s="215"/>
      <c r="C1533" s="216"/>
      <c r="D1533" s="217" t="s">
        <v>177</v>
      </c>
      <c r="E1533" s="218" t="s">
        <v>22</v>
      </c>
      <c r="F1533" s="219" t="s">
        <v>411</v>
      </c>
      <c r="G1533" s="216"/>
      <c r="H1533" s="220">
        <v>41</v>
      </c>
      <c r="I1533" s="221"/>
      <c r="J1533" s="216"/>
      <c r="K1533" s="216"/>
      <c r="L1533" s="222"/>
      <c r="M1533" s="223"/>
      <c r="N1533" s="224"/>
      <c r="O1533" s="224"/>
      <c r="P1533" s="224"/>
      <c r="Q1533" s="224"/>
      <c r="R1533" s="224"/>
      <c r="S1533" s="224"/>
      <c r="T1533" s="225"/>
      <c r="AT1533" s="226" t="s">
        <v>177</v>
      </c>
      <c r="AU1533" s="226" t="s">
        <v>87</v>
      </c>
      <c r="AV1533" s="12" t="s">
        <v>87</v>
      </c>
      <c r="AW1533" s="12" t="s">
        <v>41</v>
      </c>
      <c r="AX1533" s="12" t="s">
        <v>78</v>
      </c>
      <c r="AY1533" s="226" t="s">
        <v>168</v>
      </c>
    </row>
    <row r="1534" spans="2:65" s="1" customFormat="1" ht="22.5" customHeight="1">
      <c r="B1534" s="39"/>
      <c r="C1534" s="191" t="s">
        <v>2786</v>
      </c>
      <c r="D1534" s="191" t="s">
        <v>170</v>
      </c>
      <c r="E1534" s="192" t="s">
        <v>2787</v>
      </c>
      <c r="F1534" s="193" t="s">
        <v>2788</v>
      </c>
      <c r="G1534" s="194" t="s">
        <v>1373</v>
      </c>
      <c r="H1534" s="195">
        <v>1</v>
      </c>
      <c r="I1534" s="196"/>
      <c r="J1534" s="197">
        <f>ROUND(I1534*H1534,2)</f>
        <v>0</v>
      </c>
      <c r="K1534" s="193" t="s">
        <v>22</v>
      </c>
      <c r="L1534" s="59"/>
      <c r="M1534" s="198" t="s">
        <v>22</v>
      </c>
      <c r="N1534" s="199" t="s">
        <v>49</v>
      </c>
      <c r="O1534" s="40"/>
      <c r="P1534" s="200">
        <f>O1534*H1534</f>
        <v>0</v>
      </c>
      <c r="Q1534" s="200">
        <v>0</v>
      </c>
      <c r="R1534" s="200">
        <f>Q1534*H1534</f>
        <v>0</v>
      </c>
      <c r="S1534" s="200">
        <v>0</v>
      </c>
      <c r="T1534" s="201">
        <f>S1534*H1534</f>
        <v>0</v>
      </c>
      <c r="AR1534" s="22" t="s">
        <v>575</v>
      </c>
      <c r="AT1534" s="22" t="s">
        <v>170</v>
      </c>
      <c r="AU1534" s="22" t="s">
        <v>87</v>
      </c>
      <c r="AY1534" s="22" t="s">
        <v>168</v>
      </c>
      <c r="BE1534" s="202">
        <f>IF(N1534="základní",J1534,0)</f>
        <v>0</v>
      </c>
      <c r="BF1534" s="202">
        <f>IF(N1534="snížená",J1534,0)</f>
        <v>0</v>
      </c>
      <c r="BG1534" s="202">
        <f>IF(N1534="zákl. přenesená",J1534,0)</f>
        <v>0</v>
      </c>
      <c r="BH1534" s="202">
        <f>IF(N1534="sníž. přenesená",J1534,0)</f>
        <v>0</v>
      </c>
      <c r="BI1534" s="202">
        <f>IF(N1534="nulová",J1534,0)</f>
        <v>0</v>
      </c>
      <c r="BJ1534" s="22" t="s">
        <v>24</v>
      </c>
      <c r="BK1534" s="202">
        <f>ROUND(I1534*H1534,2)</f>
        <v>0</v>
      </c>
      <c r="BL1534" s="22" t="s">
        <v>575</v>
      </c>
      <c r="BM1534" s="22" t="s">
        <v>2789</v>
      </c>
    </row>
    <row r="1535" spans="2:65" s="11" customFormat="1" ht="13.5">
      <c r="B1535" s="203"/>
      <c r="C1535" s="204"/>
      <c r="D1535" s="205" t="s">
        <v>177</v>
      </c>
      <c r="E1535" s="206" t="s">
        <v>22</v>
      </c>
      <c r="F1535" s="207" t="s">
        <v>2790</v>
      </c>
      <c r="G1535" s="204"/>
      <c r="H1535" s="208" t="s">
        <v>22</v>
      </c>
      <c r="I1535" s="209"/>
      <c r="J1535" s="204"/>
      <c r="K1535" s="204"/>
      <c r="L1535" s="210"/>
      <c r="M1535" s="211"/>
      <c r="N1535" s="212"/>
      <c r="O1535" s="212"/>
      <c r="P1535" s="212"/>
      <c r="Q1535" s="212"/>
      <c r="R1535" s="212"/>
      <c r="S1535" s="212"/>
      <c r="T1535" s="213"/>
      <c r="AT1535" s="214" t="s">
        <v>177</v>
      </c>
      <c r="AU1535" s="214" t="s">
        <v>87</v>
      </c>
      <c r="AV1535" s="11" t="s">
        <v>24</v>
      </c>
      <c r="AW1535" s="11" t="s">
        <v>41</v>
      </c>
      <c r="AX1535" s="11" t="s">
        <v>78</v>
      </c>
      <c r="AY1535" s="214" t="s">
        <v>168</v>
      </c>
    </row>
    <row r="1536" spans="2:65" s="12" customFormat="1" ht="13.5">
      <c r="B1536" s="215"/>
      <c r="C1536" s="216"/>
      <c r="D1536" s="217" t="s">
        <v>177</v>
      </c>
      <c r="E1536" s="218" t="s">
        <v>22</v>
      </c>
      <c r="F1536" s="219" t="s">
        <v>24</v>
      </c>
      <c r="G1536" s="216"/>
      <c r="H1536" s="220">
        <v>1</v>
      </c>
      <c r="I1536" s="221"/>
      <c r="J1536" s="216"/>
      <c r="K1536" s="216"/>
      <c r="L1536" s="222"/>
      <c r="M1536" s="223"/>
      <c r="N1536" s="224"/>
      <c r="O1536" s="224"/>
      <c r="P1536" s="224"/>
      <c r="Q1536" s="224"/>
      <c r="R1536" s="224"/>
      <c r="S1536" s="224"/>
      <c r="T1536" s="225"/>
      <c r="AT1536" s="226" t="s">
        <v>177</v>
      </c>
      <c r="AU1536" s="226" t="s">
        <v>87</v>
      </c>
      <c r="AV1536" s="12" t="s">
        <v>87</v>
      </c>
      <c r="AW1536" s="12" t="s">
        <v>41</v>
      </c>
      <c r="AX1536" s="12" t="s">
        <v>78</v>
      </c>
      <c r="AY1536" s="226" t="s">
        <v>168</v>
      </c>
    </row>
    <row r="1537" spans="2:65" s="1" customFormat="1" ht="22.5" customHeight="1">
      <c r="B1537" s="39"/>
      <c r="C1537" s="191" t="s">
        <v>2791</v>
      </c>
      <c r="D1537" s="191" t="s">
        <v>170</v>
      </c>
      <c r="E1537" s="192" t="s">
        <v>2792</v>
      </c>
      <c r="F1537" s="193" t="s">
        <v>2793</v>
      </c>
      <c r="G1537" s="194" t="s">
        <v>1373</v>
      </c>
      <c r="H1537" s="195">
        <v>1</v>
      </c>
      <c r="I1537" s="196"/>
      <c r="J1537" s="197">
        <f>ROUND(I1537*H1537,2)</f>
        <v>0</v>
      </c>
      <c r="K1537" s="193" t="s">
        <v>22</v>
      </c>
      <c r="L1537" s="59"/>
      <c r="M1537" s="198" t="s">
        <v>22</v>
      </c>
      <c r="N1537" s="199" t="s">
        <v>49</v>
      </c>
      <c r="O1537" s="40"/>
      <c r="P1537" s="200">
        <f>O1537*H1537</f>
        <v>0</v>
      </c>
      <c r="Q1537" s="200">
        <v>0</v>
      </c>
      <c r="R1537" s="200">
        <f>Q1537*H1537</f>
        <v>0</v>
      </c>
      <c r="S1537" s="200">
        <v>0</v>
      </c>
      <c r="T1537" s="201">
        <f>S1537*H1537</f>
        <v>0</v>
      </c>
      <c r="AR1537" s="22" t="s">
        <v>575</v>
      </c>
      <c r="AT1537" s="22" t="s">
        <v>170</v>
      </c>
      <c r="AU1537" s="22" t="s">
        <v>87</v>
      </c>
      <c r="AY1537" s="22" t="s">
        <v>168</v>
      </c>
      <c r="BE1537" s="202">
        <f>IF(N1537="základní",J1537,0)</f>
        <v>0</v>
      </c>
      <c r="BF1537" s="202">
        <f>IF(N1537="snížená",J1537,0)</f>
        <v>0</v>
      </c>
      <c r="BG1537" s="202">
        <f>IF(N1537="zákl. přenesená",J1537,0)</f>
        <v>0</v>
      </c>
      <c r="BH1537" s="202">
        <f>IF(N1537="sníž. přenesená",J1537,0)</f>
        <v>0</v>
      </c>
      <c r="BI1537" s="202">
        <f>IF(N1537="nulová",J1537,0)</f>
        <v>0</v>
      </c>
      <c r="BJ1537" s="22" t="s">
        <v>24</v>
      </c>
      <c r="BK1537" s="202">
        <f>ROUND(I1537*H1537,2)</f>
        <v>0</v>
      </c>
      <c r="BL1537" s="22" t="s">
        <v>575</v>
      </c>
      <c r="BM1537" s="22" t="s">
        <v>2794</v>
      </c>
    </row>
    <row r="1538" spans="2:65" s="11" customFormat="1" ht="13.5">
      <c r="B1538" s="203"/>
      <c r="C1538" s="204"/>
      <c r="D1538" s="205" t="s">
        <v>177</v>
      </c>
      <c r="E1538" s="206" t="s">
        <v>22</v>
      </c>
      <c r="F1538" s="207" t="s">
        <v>2795</v>
      </c>
      <c r="G1538" s="204"/>
      <c r="H1538" s="208" t="s">
        <v>22</v>
      </c>
      <c r="I1538" s="209"/>
      <c r="J1538" s="204"/>
      <c r="K1538" s="204"/>
      <c r="L1538" s="210"/>
      <c r="M1538" s="211"/>
      <c r="N1538" s="212"/>
      <c r="O1538" s="212"/>
      <c r="P1538" s="212"/>
      <c r="Q1538" s="212"/>
      <c r="R1538" s="212"/>
      <c r="S1538" s="212"/>
      <c r="T1538" s="213"/>
      <c r="AT1538" s="214" t="s">
        <v>177</v>
      </c>
      <c r="AU1538" s="214" t="s">
        <v>87</v>
      </c>
      <c r="AV1538" s="11" t="s">
        <v>24</v>
      </c>
      <c r="AW1538" s="11" t="s">
        <v>41</v>
      </c>
      <c r="AX1538" s="11" t="s">
        <v>78</v>
      </c>
      <c r="AY1538" s="214" t="s">
        <v>168</v>
      </c>
    </row>
    <row r="1539" spans="2:65" s="12" customFormat="1" ht="13.5">
      <c r="B1539" s="215"/>
      <c r="C1539" s="216"/>
      <c r="D1539" s="205" t="s">
        <v>177</v>
      </c>
      <c r="E1539" s="227" t="s">
        <v>22</v>
      </c>
      <c r="F1539" s="228" t="s">
        <v>24</v>
      </c>
      <c r="G1539" s="216"/>
      <c r="H1539" s="229">
        <v>1</v>
      </c>
      <c r="I1539" s="221"/>
      <c r="J1539" s="216"/>
      <c r="K1539" s="216"/>
      <c r="L1539" s="222"/>
      <c r="M1539" s="223"/>
      <c r="N1539" s="224"/>
      <c r="O1539" s="224"/>
      <c r="P1539" s="224"/>
      <c r="Q1539" s="224"/>
      <c r="R1539" s="224"/>
      <c r="S1539" s="224"/>
      <c r="T1539" s="225"/>
      <c r="AT1539" s="226" t="s">
        <v>177</v>
      </c>
      <c r="AU1539" s="226" t="s">
        <v>87</v>
      </c>
      <c r="AV1539" s="12" t="s">
        <v>87</v>
      </c>
      <c r="AW1539" s="12" t="s">
        <v>41</v>
      </c>
      <c r="AX1539" s="12" t="s">
        <v>78</v>
      </c>
      <c r="AY1539" s="226" t="s">
        <v>168</v>
      </c>
    </row>
    <row r="1540" spans="2:65" s="10" customFormat="1" ht="29.85" customHeight="1">
      <c r="B1540" s="174"/>
      <c r="C1540" s="175"/>
      <c r="D1540" s="188" t="s">
        <v>77</v>
      </c>
      <c r="E1540" s="189" t="s">
        <v>2796</v>
      </c>
      <c r="F1540" s="189" t="s">
        <v>2797</v>
      </c>
      <c r="G1540" s="175"/>
      <c r="H1540" s="175"/>
      <c r="I1540" s="178"/>
      <c r="J1540" s="190">
        <f>BK1540</f>
        <v>0</v>
      </c>
      <c r="K1540" s="175"/>
      <c r="L1540" s="180"/>
      <c r="M1540" s="181"/>
      <c r="N1540" s="182"/>
      <c r="O1540" s="182"/>
      <c r="P1540" s="183">
        <f>SUM(P1541:P1601)</f>
        <v>0</v>
      </c>
      <c r="Q1540" s="182"/>
      <c r="R1540" s="183">
        <f>SUM(R1541:R1601)</f>
        <v>0</v>
      </c>
      <c r="S1540" s="182"/>
      <c r="T1540" s="184">
        <f>SUM(T1541:T1601)</f>
        <v>0</v>
      </c>
      <c r="AR1540" s="185" t="s">
        <v>183</v>
      </c>
      <c r="AT1540" s="186" t="s">
        <v>77</v>
      </c>
      <c r="AU1540" s="186" t="s">
        <v>24</v>
      </c>
      <c r="AY1540" s="185" t="s">
        <v>168</v>
      </c>
      <c r="BK1540" s="187">
        <f>SUM(BK1541:BK1601)</f>
        <v>0</v>
      </c>
    </row>
    <row r="1541" spans="2:65" s="1" customFormat="1" ht="22.5" customHeight="1">
      <c r="B1541" s="39"/>
      <c r="C1541" s="191" t="s">
        <v>2798</v>
      </c>
      <c r="D1541" s="191" t="s">
        <v>170</v>
      </c>
      <c r="E1541" s="192" t="s">
        <v>2799</v>
      </c>
      <c r="F1541" s="193" t="s">
        <v>2800</v>
      </c>
      <c r="G1541" s="194" t="s">
        <v>433</v>
      </c>
      <c r="H1541" s="195">
        <v>1040</v>
      </c>
      <c r="I1541" s="196"/>
      <c r="J1541" s="197">
        <f>ROUND(I1541*H1541,2)</f>
        <v>0</v>
      </c>
      <c r="K1541" s="193" t="s">
        <v>22</v>
      </c>
      <c r="L1541" s="59"/>
      <c r="M1541" s="198" t="s">
        <v>22</v>
      </c>
      <c r="N1541" s="199" t="s">
        <v>49</v>
      </c>
      <c r="O1541" s="40"/>
      <c r="P1541" s="200">
        <f>O1541*H1541</f>
        <v>0</v>
      </c>
      <c r="Q1541" s="200">
        <v>0</v>
      </c>
      <c r="R1541" s="200">
        <f>Q1541*H1541</f>
        <v>0</v>
      </c>
      <c r="S1541" s="200">
        <v>0</v>
      </c>
      <c r="T1541" s="201">
        <f>S1541*H1541</f>
        <v>0</v>
      </c>
      <c r="AR1541" s="22" t="s">
        <v>575</v>
      </c>
      <c r="AT1541" s="22" t="s">
        <v>170</v>
      </c>
      <c r="AU1541" s="22" t="s">
        <v>87</v>
      </c>
      <c r="AY1541" s="22" t="s">
        <v>168</v>
      </c>
      <c r="BE1541" s="202">
        <f>IF(N1541="základní",J1541,0)</f>
        <v>0</v>
      </c>
      <c r="BF1541" s="202">
        <f>IF(N1541="snížená",J1541,0)</f>
        <v>0</v>
      </c>
      <c r="BG1541" s="202">
        <f>IF(N1541="zákl. přenesená",J1541,0)</f>
        <v>0</v>
      </c>
      <c r="BH1541" s="202">
        <f>IF(N1541="sníž. přenesená",J1541,0)</f>
        <v>0</v>
      </c>
      <c r="BI1541" s="202">
        <f>IF(N1541="nulová",J1541,0)</f>
        <v>0</v>
      </c>
      <c r="BJ1541" s="22" t="s">
        <v>24</v>
      </c>
      <c r="BK1541" s="202">
        <f>ROUND(I1541*H1541,2)</f>
        <v>0</v>
      </c>
      <c r="BL1541" s="22" t="s">
        <v>575</v>
      </c>
      <c r="BM1541" s="22" t="s">
        <v>2801</v>
      </c>
    </row>
    <row r="1542" spans="2:65" s="11" customFormat="1" ht="13.5">
      <c r="B1542" s="203"/>
      <c r="C1542" s="204"/>
      <c r="D1542" s="205" t="s">
        <v>177</v>
      </c>
      <c r="E1542" s="206" t="s">
        <v>22</v>
      </c>
      <c r="F1542" s="207" t="s">
        <v>2802</v>
      </c>
      <c r="G1542" s="204"/>
      <c r="H1542" s="208" t="s">
        <v>22</v>
      </c>
      <c r="I1542" s="209"/>
      <c r="J1542" s="204"/>
      <c r="K1542" s="204"/>
      <c r="L1542" s="210"/>
      <c r="M1542" s="211"/>
      <c r="N1542" s="212"/>
      <c r="O1542" s="212"/>
      <c r="P1542" s="212"/>
      <c r="Q1542" s="212"/>
      <c r="R1542" s="212"/>
      <c r="S1542" s="212"/>
      <c r="T1542" s="213"/>
      <c r="AT1542" s="214" t="s">
        <v>177</v>
      </c>
      <c r="AU1542" s="214" t="s">
        <v>87</v>
      </c>
      <c r="AV1542" s="11" t="s">
        <v>24</v>
      </c>
      <c r="AW1542" s="11" t="s">
        <v>41</v>
      </c>
      <c r="AX1542" s="11" t="s">
        <v>78</v>
      </c>
      <c r="AY1542" s="214" t="s">
        <v>168</v>
      </c>
    </row>
    <row r="1543" spans="2:65" s="12" customFormat="1" ht="13.5">
      <c r="B1543" s="215"/>
      <c r="C1543" s="216"/>
      <c r="D1543" s="217" t="s">
        <v>177</v>
      </c>
      <c r="E1543" s="218" t="s">
        <v>22</v>
      </c>
      <c r="F1543" s="219" t="s">
        <v>2803</v>
      </c>
      <c r="G1543" s="216"/>
      <c r="H1543" s="220">
        <v>1040</v>
      </c>
      <c r="I1543" s="221"/>
      <c r="J1543" s="216"/>
      <c r="K1543" s="216"/>
      <c r="L1543" s="222"/>
      <c r="M1543" s="223"/>
      <c r="N1543" s="224"/>
      <c r="O1543" s="224"/>
      <c r="P1543" s="224"/>
      <c r="Q1543" s="224"/>
      <c r="R1543" s="224"/>
      <c r="S1543" s="224"/>
      <c r="T1543" s="225"/>
      <c r="AT1543" s="226" t="s">
        <v>177</v>
      </c>
      <c r="AU1543" s="226" t="s">
        <v>87</v>
      </c>
      <c r="AV1543" s="12" t="s">
        <v>87</v>
      </c>
      <c r="AW1543" s="12" t="s">
        <v>41</v>
      </c>
      <c r="AX1543" s="12" t="s">
        <v>78</v>
      </c>
      <c r="AY1543" s="226" t="s">
        <v>168</v>
      </c>
    </row>
    <row r="1544" spans="2:65" s="1" customFormat="1" ht="22.5" customHeight="1">
      <c r="B1544" s="39"/>
      <c r="C1544" s="191" t="s">
        <v>2804</v>
      </c>
      <c r="D1544" s="191" t="s">
        <v>170</v>
      </c>
      <c r="E1544" s="192" t="s">
        <v>2805</v>
      </c>
      <c r="F1544" s="193" t="s">
        <v>2806</v>
      </c>
      <c r="G1544" s="194" t="s">
        <v>276</v>
      </c>
      <c r="H1544" s="195">
        <v>2600</v>
      </c>
      <c r="I1544" s="196"/>
      <c r="J1544" s="197">
        <f>ROUND(I1544*H1544,2)</f>
        <v>0</v>
      </c>
      <c r="K1544" s="193" t="s">
        <v>22</v>
      </c>
      <c r="L1544" s="59"/>
      <c r="M1544" s="198" t="s">
        <v>22</v>
      </c>
      <c r="N1544" s="199" t="s">
        <v>49</v>
      </c>
      <c r="O1544" s="40"/>
      <c r="P1544" s="200">
        <f>O1544*H1544</f>
        <v>0</v>
      </c>
      <c r="Q1544" s="200">
        <v>0</v>
      </c>
      <c r="R1544" s="200">
        <f>Q1544*H1544</f>
        <v>0</v>
      </c>
      <c r="S1544" s="200">
        <v>0</v>
      </c>
      <c r="T1544" s="201">
        <f>S1544*H1544</f>
        <v>0</v>
      </c>
      <c r="AR1544" s="22" t="s">
        <v>575</v>
      </c>
      <c r="AT1544" s="22" t="s">
        <v>170</v>
      </c>
      <c r="AU1544" s="22" t="s">
        <v>87</v>
      </c>
      <c r="AY1544" s="22" t="s">
        <v>168</v>
      </c>
      <c r="BE1544" s="202">
        <f>IF(N1544="základní",J1544,0)</f>
        <v>0</v>
      </c>
      <c r="BF1544" s="202">
        <f>IF(N1544="snížená",J1544,0)</f>
        <v>0</v>
      </c>
      <c r="BG1544" s="202">
        <f>IF(N1544="zákl. přenesená",J1544,0)</f>
        <v>0</v>
      </c>
      <c r="BH1544" s="202">
        <f>IF(N1544="sníž. přenesená",J1544,0)</f>
        <v>0</v>
      </c>
      <c r="BI1544" s="202">
        <f>IF(N1544="nulová",J1544,0)</f>
        <v>0</v>
      </c>
      <c r="BJ1544" s="22" t="s">
        <v>24</v>
      </c>
      <c r="BK1544" s="202">
        <f>ROUND(I1544*H1544,2)</f>
        <v>0</v>
      </c>
      <c r="BL1544" s="22" t="s">
        <v>575</v>
      </c>
      <c r="BM1544" s="22" t="s">
        <v>2807</v>
      </c>
    </row>
    <row r="1545" spans="2:65" s="12" customFormat="1" ht="13.5">
      <c r="B1545" s="215"/>
      <c r="C1545" s="216"/>
      <c r="D1545" s="217" t="s">
        <v>177</v>
      </c>
      <c r="E1545" s="218" t="s">
        <v>22</v>
      </c>
      <c r="F1545" s="219" t="s">
        <v>2808</v>
      </c>
      <c r="G1545" s="216"/>
      <c r="H1545" s="220">
        <v>2600</v>
      </c>
      <c r="I1545" s="221"/>
      <c r="J1545" s="216"/>
      <c r="K1545" s="216"/>
      <c r="L1545" s="222"/>
      <c r="M1545" s="223"/>
      <c r="N1545" s="224"/>
      <c r="O1545" s="224"/>
      <c r="P1545" s="224"/>
      <c r="Q1545" s="224"/>
      <c r="R1545" s="224"/>
      <c r="S1545" s="224"/>
      <c r="T1545" s="225"/>
      <c r="AT1545" s="226" t="s">
        <v>177</v>
      </c>
      <c r="AU1545" s="226" t="s">
        <v>87</v>
      </c>
      <c r="AV1545" s="12" t="s">
        <v>87</v>
      </c>
      <c r="AW1545" s="12" t="s">
        <v>41</v>
      </c>
      <c r="AX1545" s="12" t="s">
        <v>78</v>
      </c>
      <c r="AY1545" s="226" t="s">
        <v>168</v>
      </c>
    </row>
    <row r="1546" spans="2:65" s="1" customFormat="1" ht="22.5" customHeight="1">
      <c r="B1546" s="39"/>
      <c r="C1546" s="191" t="s">
        <v>2809</v>
      </c>
      <c r="D1546" s="191" t="s">
        <v>170</v>
      </c>
      <c r="E1546" s="192" t="s">
        <v>2810</v>
      </c>
      <c r="F1546" s="193" t="s">
        <v>2720</v>
      </c>
      <c r="G1546" s="194" t="s">
        <v>276</v>
      </c>
      <c r="H1546" s="195">
        <v>7</v>
      </c>
      <c r="I1546" s="196"/>
      <c r="J1546" s="197">
        <f>ROUND(I1546*H1546,2)</f>
        <v>0</v>
      </c>
      <c r="K1546" s="193" t="s">
        <v>22</v>
      </c>
      <c r="L1546" s="59"/>
      <c r="M1546" s="198" t="s">
        <v>22</v>
      </c>
      <c r="N1546" s="199" t="s">
        <v>49</v>
      </c>
      <c r="O1546" s="40"/>
      <c r="P1546" s="200">
        <f>O1546*H1546</f>
        <v>0</v>
      </c>
      <c r="Q1546" s="200">
        <v>0</v>
      </c>
      <c r="R1546" s="200">
        <f>Q1546*H1546</f>
        <v>0</v>
      </c>
      <c r="S1546" s="200">
        <v>0</v>
      </c>
      <c r="T1546" s="201">
        <f>S1546*H1546</f>
        <v>0</v>
      </c>
      <c r="AR1546" s="22" t="s">
        <v>575</v>
      </c>
      <c r="AT1546" s="22" t="s">
        <v>170</v>
      </c>
      <c r="AU1546" s="22" t="s">
        <v>87</v>
      </c>
      <c r="AY1546" s="22" t="s">
        <v>168</v>
      </c>
      <c r="BE1546" s="202">
        <f>IF(N1546="základní",J1546,0)</f>
        <v>0</v>
      </c>
      <c r="BF1546" s="202">
        <f>IF(N1546="snížená",J1546,0)</f>
        <v>0</v>
      </c>
      <c r="BG1546" s="202">
        <f>IF(N1546="zákl. přenesená",J1546,0)</f>
        <v>0</v>
      </c>
      <c r="BH1546" s="202">
        <f>IF(N1546="sníž. přenesená",J1546,0)</f>
        <v>0</v>
      </c>
      <c r="BI1546" s="202">
        <f>IF(N1546="nulová",J1546,0)</f>
        <v>0</v>
      </c>
      <c r="BJ1546" s="22" t="s">
        <v>24</v>
      </c>
      <c r="BK1546" s="202">
        <f>ROUND(I1546*H1546,2)</f>
        <v>0</v>
      </c>
      <c r="BL1546" s="22" t="s">
        <v>575</v>
      </c>
      <c r="BM1546" s="22" t="s">
        <v>2811</v>
      </c>
    </row>
    <row r="1547" spans="2:65" s="11" customFormat="1" ht="13.5">
      <c r="B1547" s="203"/>
      <c r="C1547" s="204"/>
      <c r="D1547" s="205" t="s">
        <v>177</v>
      </c>
      <c r="E1547" s="206" t="s">
        <v>22</v>
      </c>
      <c r="F1547" s="207" t="s">
        <v>2812</v>
      </c>
      <c r="G1547" s="204"/>
      <c r="H1547" s="208" t="s">
        <v>22</v>
      </c>
      <c r="I1547" s="209"/>
      <c r="J1547" s="204"/>
      <c r="K1547" s="204"/>
      <c r="L1547" s="210"/>
      <c r="M1547" s="211"/>
      <c r="N1547" s="212"/>
      <c r="O1547" s="212"/>
      <c r="P1547" s="212"/>
      <c r="Q1547" s="212"/>
      <c r="R1547" s="212"/>
      <c r="S1547" s="212"/>
      <c r="T1547" s="213"/>
      <c r="AT1547" s="214" t="s">
        <v>177</v>
      </c>
      <c r="AU1547" s="214" t="s">
        <v>87</v>
      </c>
      <c r="AV1547" s="11" t="s">
        <v>24</v>
      </c>
      <c r="AW1547" s="11" t="s">
        <v>41</v>
      </c>
      <c r="AX1547" s="11" t="s">
        <v>78</v>
      </c>
      <c r="AY1547" s="214" t="s">
        <v>168</v>
      </c>
    </row>
    <row r="1548" spans="2:65" s="12" customFormat="1" ht="13.5">
      <c r="B1548" s="215"/>
      <c r="C1548" s="216"/>
      <c r="D1548" s="217" t="s">
        <v>177</v>
      </c>
      <c r="E1548" s="218" t="s">
        <v>22</v>
      </c>
      <c r="F1548" s="219" t="s">
        <v>202</v>
      </c>
      <c r="G1548" s="216"/>
      <c r="H1548" s="220">
        <v>7</v>
      </c>
      <c r="I1548" s="221"/>
      <c r="J1548" s="216"/>
      <c r="K1548" s="216"/>
      <c r="L1548" s="222"/>
      <c r="M1548" s="223"/>
      <c r="N1548" s="224"/>
      <c r="O1548" s="224"/>
      <c r="P1548" s="224"/>
      <c r="Q1548" s="224"/>
      <c r="R1548" s="224"/>
      <c r="S1548" s="224"/>
      <c r="T1548" s="225"/>
      <c r="AT1548" s="226" t="s">
        <v>177</v>
      </c>
      <c r="AU1548" s="226" t="s">
        <v>87</v>
      </c>
      <c r="AV1548" s="12" t="s">
        <v>87</v>
      </c>
      <c r="AW1548" s="12" t="s">
        <v>41</v>
      </c>
      <c r="AX1548" s="12" t="s">
        <v>78</v>
      </c>
      <c r="AY1548" s="226" t="s">
        <v>168</v>
      </c>
    </row>
    <row r="1549" spans="2:65" s="1" customFormat="1" ht="22.5" customHeight="1">
      <c r="B1549" s="39"/>
      <c r="C1549" s="191" t="s">
        <v>2813</v>
      </c>
      <c r="D1549" s="191" t="s">
        <v>170</v>
      </c>
      <c r="E1549" s="192" t="s">
        <v>2814</v>
      </c>
      <c r="F1549" s="193" t="s">
        <v>2725</v>
      </c>
      <c r="G1549" s="194" t="s">
        <v>276</v>
      </c>
      <c r="H1549" s="195">
        <v>34</v>
      </c>
      <c r="I1549" s="196"/>
      <c r="J1549" s="197">
        <f>ROUND(I1549*H1549,2)</f>
        <v>0</v>
      </c>
      <c r="K1549" s="193" t="s">
        <v>22</v>
      </c>
      <c r="L1549" s="59"/>
      <c r="M1549" s="198" t="s">
        <v>22</v>
      </c>
      <c r="N1549" s="199" t="s">
        <v>49</v>
      </c>
      <c r="O1549" s="40"/>
      <c r="P1549" s="200">
        <f>O1549*H1549</f>
        <v>0</v>
      </c>
      <c r="Q1549" s="200">
        <v>0</v>
      </c>
      <c r="R1549" s="200">
        <f>Q1549*H1549</f>
        <v>0</v>
      </c>
      <c r="S1549" s="200">
        <v>0</v>
      </c>
      <c r="T1549" s="201">
        <f>S1549*H1549</f>
        <v>0</v>
      </c>
      <c r="AR1549" s="22" t="s">
        <v>575</v>
      </c>
      <c r="AT1549" s="22" t="s">
        <v>170</v>
      </c>
      <c r="AU1549" s="22" t="s">
        <v>87</v>
      </c>
      <c r="AY1549" s="22" t="s">
        <v>168</v>
      </c>
      <c r="BE1549" s="202">
        <f>IF(N1549="základní",J1549,0)</f>
        <v>0</v>
      </c>
      <c r="BF1549" s="202">
        <f>IF(N1549="snížená",J1549,0)</f>
        <v>0</v>
      </c>
      <c r="BG1549" s="202">
        <f>IF(N1549="zákl. přenesená",J1549,0)</f>
        <v>0</v>
      </c>
      <c r="BH1549" s="202">
        <f>IF(N1549="sníž. přenesená",J1549,0)</f>
        <v>0</v>
      </c>
      <c r="BI1549" s="202">
        <f>IF(N1549="nulová",J1549,0)</f>
        <v>0</v>
      </c>
      <c r="BJ1549" s="22" t="s">
        <v>24</v>
      </c>
      <c r="BK1549" s="202">
        <f>ROUND(I1549*H1549,2)</f>
        <v>0</v>
      </c>
      <c r="BL1549" s="22" t="s">
        <v>575</v>
      </c>
      <c r="BM1549" s="22" t="s">
        <v>2815</v>
      </c>
    </row>
    <row r="1550" spans="2:65" s="11" customFormat="1" ht="13.5">
      <c r="B1550" s="203"/>
      <c r="C1550" s="204"/>
      <c r="D1550" s="205" t="s">
        <v>177</v>
      </c>
      <c r="E1550" s="206" t="s">
        <v>22</v>
      </c>
      <c r="F1550" s="207" t="s">
        <v>2816</v>
      </c>
      <c r="G1550" s="204"/>
      <c r="H1550" s="208" t="s">
        <v>22</v>
      </c>
      <c r="I1550" s="209"/>
      <c r="J1550" s="204"/>
      <c r="K1550" s="204"/>
      <c r="L1550" s="210"/>
      <c r="M1550" s="211"/>
      <c r="N1550" s="212"/>
      <c r="O1550" s="212"/>
      <c r="P1550" s="212"/>
      <c r="Q1550" s="212"/>
      <c r="R1550" s="212"/>
      <c r="S1550" s="212"/>
      <c r="T1550" s="213"/>
      <c r="AT1550" s="214" t="s">
        <v>177</v>
      </c>
      <c r="AU1550" s="214" t="s">
        <v>87</v>
      </c>
      <c r="AV1550" s="11" t="s">
        <v>24</v>
      </c>
      <c r="AW1550" s="11" t="s">
        <v>41</v>
      </c>
      <c r="AX1550" s="11" t="s">
        <v>78</v>
      </c>
      <c r="AY1550" s="214" t="s">
        <v>168</v>
      </c>
    </row>
    <row r="1551" spans="2:65" s="12" customFormat="1" ht="13.5">
      <c r="B1551" s="215"/>
      <c r="C1551" s="216"/>
      <c r="D1551" s="217" t="s">
        <v>177</v>
      </c>
      <c r="E1551" s="218" t="s">
        <v>22</v>
      </c>
      <c r="F1551" s="219" t="s">
        <v>356</v>
      </c>
      <c r="G1551" s="216"/>
      <c r="H1551" s="220">
        <v>34</v>
      </c>
      <c r="I1551" s="221"/>
      <c r="J1551" s="216"/>
      <c r="K1551" s="216"/>
      <c r="L1551" s="222"/>
      <c r="M1551" s="223"/>
      <c r="N1551" s="224"/>
      <c r="O1551" s="224"/>
      <c r="P1551" s="224"/>
      <c r="Q1551" s="224"/>
      <c r="R1551" s="224"/>
      <c r="S1551" s="224"/>
      <c r="T1551" s="225"/>
      <c r="AT1551" s="226" t="s">
        <v>177</v>
      </c>
      <c r="AU1551" s="226" t="s">
        <v>87</v>
      </c>
      <c r="AV1551" s="12" t="s">
        <v>87</v>
      </c>
      <c r="AW1551" s="12" t="s">
        <v>41</v>
      </c>
      <c r="AX1551" s="12" t="s">
        <v>78</v>
      </c>
      <c r="AY1551" s="226" t="s">
        <v>168</v>
      </c>
    </row>
    <row r="1552" spans="2:65" s="1" customFormat="1" ht="22.5" customHeight="1">
      <c r="B1552" s="39"/>
      <c r="C1552" s="191" t="s">
        <v>2817</v>
      </c>
      <c r="D1552" s="191" t="s">
        <v>170</v>
      </c>
      <c r="E1552" s="192" t="s">
        <v>2818</v>
      </c>
      <c r="F1552" s="193" t="s">
        <v>2730</v>
      </c>
      <c r="G1552" s="194" t="s">
        <v>276</v>
      </c>
      <c r="H1552" s="195">
        <v>31</v>
      </c>
      <c r="I1552" s="196"/>
      <c r="J1552" s="197">
        <f>ROUND(I1552*H1552,2)</f>
        <v>0</v>
      </c>
      <c r="K1552" s="193" t="s">
        <v>22</v>
      </c>
      <c r="L1552" s="59"/>
      <c r="M1552" s="198" t="s">
        <v>22</v>
      </c>
      <c r="N1552" s="199" t="s">
        <v>49</v>
      </c>
      <c r="O1552" s="40"/>
      <c r="P1552" s="200">
        <f>O1552*H1552</f>
        <v>0</v>
      </c>
      <c r="Q1552" s="200">
        <v>0</v>
      </c>
      <c r="R1552" s="200">
        <f>Q1552*H1552</f>
        <v>0</v>
      </c>
      <c r="S1552" s="200">
        <v>0</v>
      </c>
      <c r="T1552" s="201">
        <f>S1552*H1552</f>
        <v>0</v>
      </c>
      <c r="AR1552" s="22" t="s">
        <v>575</v>
      </c>
      <c r="AT1552" s="22" t="s">
        <v>170</v>
      </c>
      <c r="AU1552" s="22" t="s">
        <v>87</v>
      </c>
      <c r="AY1552" s="22" t="s">
        <v>168</v>
      </c>
      <c r="BE1552" s="202">
        <f>IF(N1552="základní",J1552,0)</f>
        <v>0</v>
      </c>
      <c r="BF1552" s="202">
        <f>IF(N1552="snížená",J1552,0)</f>
        <v>0</v>
      </c>
      <c r="BG1552" s="202">
        <f>IF(N1552="zákl. přenesená",J1552,0)</f>
        <v>0</v>
      </c>
      <c r="BH1552" s="202">
        <f>IF(N1552="sníž. přenesená",J1552,0)</f>
        <v>0</v>
      </c>
      <c r="BI1552" s="202">
        <f>IF(N1552="nulová",J1552,0)</f>
        <v>0</v>
      </c>
      <c r="BJ1552" s="22" t="s">
        <v>24</v>
      </c>
      <c r="BK1552" s="202">
        <f>ROUND(I1552*H1552,2)</f>
        <v>0</v>
      </c>
      <c r="BL1552" s="22" t="s">
        <v>575</v>
      </c>
      <c r="BM1552" s="22" t="s">
        <v>2819</v>
      </c>
    </row>
    <row r="1553" spans="2:65" s="11" customFormat="1" ht="13.5">
      <c r="B1553" s="203"/>
      <c r="C1553" s="204"/>
      <c r="D1553" s="205" t="s">
        <v>177</v>
      </c>
      <c r="E1553" s="206" t="s">
        <v>22</v>
      </c>
      <c r="F1553" s="207" t="s">
        <v>2820</v>
      </c>
      <c r="G1553" s="204"/>
      <c r="H1553" s="208" t="s">
        <v>22</v>
      </c>
      <c r="I1553" s="209"/>
      <c r="J1553" s="204"/>
      <c r="K1553" s="204"/>
      <c r="L1553" s="210"/>
      <c r="M1553" s="211"/>
      <c r="N1553" s="212"/>
      <c r="O1553" s="212"/>
      <c r="P1553" s="212"/>
      <c r="Q1553" s="212"/>
      <c r="R1553" s="212"/>
      <c r="S1553" s="212"/>
      <c r="T1553" s="213"/>
      <c r="AT1553" s="214" t="s">
        <v>177</v>
      </c>
      <c r="AU1553" s="214" t="s">
        <v>87</v>
      </c>
      <c r="AV1553" s="11" t="s">
        <v>24</v>
      </c>
      <c r="AW1553" s="11" t="s">
        <v>41</v>
      </c>
      <c r="AX1553" s="11" t="s">
        <v>78</v>
      </c>
      <c r="AY1553" s="214" t="s">
        <v>168</v>
      </c>
    </row>
    <row r="1554" spans="2:65" s="12" customFormat="1" ht="13.5">
      <c r="B1554" s="215"/>
      <c r="C1554" s="216"/>
      <c r="D1554" s="217" t="s">
        <v>177</v>
      </c>
      <c r="E1554" s="218" t="s">
        <v>22</v>
      </c>
      <c r="F1554" s="219" t="s">
        <v>333</v>
      </c>
      <c r="G1554" s="216"/>
      <c r="H1554" s="220">
        <v>31</v>
      </c>
      <c r="I1554" s="221"/>
      <c r="J1554" s="216"/>
      <c r="K1554" s="216"/>
      <c r="L1554" s="222"/>
      <c r="M1554" s="223"/>
      <c r="N1554" s="224"/>
      <c r="O1554" s="224"/>
      <c r="P1554" s="224"/>
      <c r="Q1554" s="224"/>
      <c r="R1554" s="224"/>
      <c r="S1554" s="224"/>
      <c r="T1554" s="225"/>
      <c r="AT1554" s="226" t="s">
        <v>177</v>
      </c>
      <c r="AU1554" s="226" t="s">
        <v>87</v>
      </c>
      <c r="AV1554" s="12" t="s">
        <v>87</v>
      </c>
      <c r="AW1554" s="12" t="s">
        <v>41</v>
      </c>
      <c r="AX1554" s="12" t="s">
        <v>78</v>
      </c>
      <c r="AY1554" s="226" t="s">
        <v>168</v>
      </c>
    </row>
    <row r="1555" spans="2:65" s="1" customFormat="1" ht="22.5" customHeight="1">
      <c r="B1555" s="39"/>
      <c r="C1555" s="191" t="s">
        <v>2821</v>
      </c>
      <c r="D1555" s="191" t="s">
        <v>170</v>
      </c>
      <c r="E1555" s="192" t="s">
        <v>2822</v>
      </c>
      <c r="F1555" s="193" t="s">
        <v>2735</v>
      </c>
      <c r="G1555" s="194" t="s">
        <v>276</v>
      </c>
      <c r="H1555" s="195">
        <v>55</v>
      </c>
      <c r="I1555" s="196"/>
      <c r="J1555" s="197">
        <f>ROUND(I1555*H1555,2)</f>
        <v>0</v>
      </c>
      <c r="K1555" s="193" t="s">
        <v>22</v>
      </c>
      <c r="L1555" s="59"/>
      <c r="M1555" s="198" t="s">
        <v>22</v>
      </c>
      <c r="N1555" s="199" t="s">
        <v>49</v>
      </c>
      <c r="O1555" s="40"/>
      <c r="P1555" s="200">
        <f>O1555*H1555</f>
        <v>0</v>
      </c>
      <c r="Q1555" s="200">
        <v>0</v>
      </c>
      <c r="R1555" s="200">
        <f>Q1555*H1555</f>
        <v>0</v>
      </c>
      <c r="S1555" s="200">
        <v>0</v>
      </c>
      <c r="T1555" s="201">
        <f>S1555*H1555</f>
        <v>0</v>
      </c>
      <c r="AR1555" s="22" t="s">
        <v>575</v>
      </c>
      <c r="AT1555" s="22" t="s">
        <v>170</v>
      </c>
      <c r="AU1555" s="22" t="s">
        <v>87</v>
      </c>
      <c r="AY1555" s="22" t="s">
        <v>168</v>
      </c>
      <c r="BE1555" s="202">
        <f>IF(N1555="základní",J1555,0)</f>
        <v>0</v>
      </c>
      <c r="BF1555" s="202">
        <f>IF(N1555="snížená",J1555,0)</f>
        <v>0</v>
      </c>
      <c r="BG1555" s="202">
        <f>IF(N1555="zákl. přenesená",J1555,0)</f>
        <v>0</v>
      </c>
      <c r="BH1555" s="202">
        <f>IF(N1555="sníž. přenesená",J1555,0)</f>
        <v>0</v>
      </c>
      <c r="BI1555" s="202">
        <f>IF(N1555="nulová",J1555,0)</f>
        <v>0</v>
      </c>
      <c r="BJ1555" s="22" t="s">
        <v>24</v>
      </c>
      <c r="BK1555" s="202">
        <f>ROUND(I1555*H1555,2)</f>
        <v>0</v>
      </c>
      <c r="BL1555" s="22" t="s">
        <v>575</v>
      </c>
      <c r="BM1555" s="22" t="s">
        <v>2823</v>
      </c>
    </row>
    <row r="1556" spans="2:65" s="11" customFormat="1" ht="13.5">
      <c r="B1556" s="203"/>
      <c r="C1556" s="204"/>
      <c r="D1556" s="205" t="s">
        <v>177</v>
      </c>
      <c r="E1556" s="206" t="s">
        <v>22</v>
      </c>
      <c r="F1556" s="207" t="s">
        <v>2824</v>
      </c>
      <c r="G1556" s="204"/>
      <c r="H1556" s="208" t="s">
        <v>22</v>
      </c>
      <c r="I1556" s="209"/>
      <c r="J1556" s="204"/>
      <c r="K1556" s="204"/>
      <c r="L1556" s="210"/>
      <c r="M1556" s="211"/>
      <c r="N1556" s="212"/>
      <c r="O1556" s="212"/>
      <c r="P1556" s="212"/>
      <c r="Q1556" s="212"/>
      <c r="R1556" s="212"/>
      <c r="S1556" s="212"/>
      <c r="T1556" s="213"/>
      <c r="AT1556" s="214" t="s">
        <v>177</v>
      </c>
      <c r="AU1556" s="214" t="s">
        <v>87</v>
      </c>
      <c r="AV1556" s="11" t="s">
        <v>24</v>
      </c>
      <c r="AW1556" s="11" t="s">
        <v>41</v>
      </c>
      <c r="AX1556" s="11" t="s">
        <v>78</v>
      </c>
      <c r="AY1556" s="214" t="s">
        <v>168</v>
      </c>
    </row>
    <row r="1557" spans="2:65" s="12" customFormat="1" ht="13.5">
      <c r="B1557" s="215"/>
      <c r="C1557" s="216"/>
      <c r="D1557" s="217" t="s">
        <v>177</v>
      </c>
      <c r="E1557" s="218" t="s">
        <v>22</v>
      </c>
      <c r="F1557" s="219" t="s">
        <v>521</v>
      </c>
      <c r="G1557" s="216"/>
      <c r="H1557" s="220">
        <v>55</v>
      </c>
      <c r="I1557" s="221"/>
      <c r="J1557" s="216"/>
      <c r="K1557" s="216"/>
      <c r="L1557" s="222"/>
      <c r="M1557" s="223"/>
      <c r="N1557" s="224"/>
      <c r="O1557" s="224"/>
      <c r="P1557" s="224"/>
      <c r="Q1557" s="224"/>
      <c r="R1557" s="224"/>
      <c r="S1557" s="224"/>
      <c r="T1557" s="225"/>
      <c r="AT1557" s="226" t="s">
        <v>177</v>
      </c>
      <c r="AU1557" s="226" t="s">
        <v>87</v>
      </c>
      <c r="AV1557" s="12" t="s">
        <v>87</v>
      </c>
      <c r="AW1557" s="12" t="s">
        <v>41</v>
      </c>
      <c r="AX1557" s="12" t="s">
        <v>78</v>
      </c>
      <c r="AY1557" s="226" t="s">
        <v>168</v>
      </c>
    </row>
    <row r="1558" spans="2:65" s="1" customFormat="1" ht="22.5" customHeight="1">
      <c r="B1558" s="39"/>
      <c r="C1558" s="191" t="s">
        <v>2825</v>
      </c>
      <c r="D1558" s="191" t="s">
        <v>170</v>
      </c>
      <c r="E1558" s="192" t="s">
        <v>2826</v>
      </c>
      <c r="F1558" s="193" t="s">
        <v>2740</v>
      </c>
      <c r="G1558" s="194" t="s">
        <v>276</v>
      </c>
      <c r="H1558" s="195">
        <v>109</v>
      </c>
      <c r="I1558" s="196"/>
      <c r="J1558" s="197">
        <f>ROUND(I1558*H1558,2)</f>
        <v>0</v>
      </c>
      <c r="K1558" s="193" t="s">
        <v>22</v>
      </c>
      <c r="L1558" s="59"/>
      <c r="M1558" s="198" t="s">
        <v>22</v>
      </c>
      <c r="N1558" s="199" t="s">
        <v>49</v>
      </c>
      <c r="O1558" s="40"/>
      <c r="P1558" s="200">
        <f>O1558*H1558</f>
        <v>0</v>
      </c>
      <c r="Q1558" s="200">
        <v>0</v>
      </c>
      <c r="R1558" s="200">
        <f>Q1558*H1558</f>
        <v>0</v>
      </c>
      <c r="S1558" s="200">
        <v>0</v>
      </c>
      <c r="T1558" s="201">
        <f>S1558*H1558</f>
        <v>0</v>
      </c>
      <c r="AR1558" s="22" t="s">
        <v>575</v>
      </c>
      <c r="AT1558" s="22" t="s">
        <v>170</v>
      </c>
      <c r="AU1558" s="22" t="s">
        <v>87</v>
      </c>
      <c r="AY1558" s="22" t="s">
        <v>168</v>
      </c>
      <c r="BE1558" s="202">
        <f>IF(N1558="základní",J1558,0)</f>
        <v>0</v>
      </c>
      <c r="BF1558" s="202">
        <f>IF(N1558="snížená",J1558,0)</f>
        <v>0</v>
      </c>
      <c r="BG1558" s="202">
        <f>IF(N1558="zákl. přenesená",J1558,0)</f>
        <v>0</v>
      </c>
      <c r="BH1558" s="202">
        <f>IF(N1558="sníž. přenesená",J1558,0)</f>
        <v>0</v>
      </c>
      <c r="BI1558" s="202">
        <f>IF(N1558="nulová",J1558,0)</f>
        <v>0</v>
      </c>
      <c r="BJ1558" s="22" t="s">
        <v>24</v>
      </c>
      <c r="BK1558" s="202">
        <f>ROUND(I1558*H1558,2)</f>
        <v>0</v>
      </c>
      <c r="BL1558" s="22" t="s">
        <v>575</v>
      </c>
      <c r="BM1558" s="22" t="s">
        <v>2827</v>
      </c>
    </row>
    <row r="1559" spans="2:65" s="11" customFormat="1" ht="13.5">
      <c r="B1559" s="203"/>
      <c r="C1559" s="204"/>
      <c r="D1559" s="205" t="s">
        <v>177</v>
      </c>
      <c r="E1559" s="206" t="s">
        <v>22</v>
      </c>
      <c r="F1559" s="207" t="s">
        <v>2828</v>
      </c>
      <c r="G1559" s="204"/>
      <c r="H1559" s="208" t="s">
        <v>22</v>
      </c>
      <c r="I1559" s="209"/>
      <c r="J1559" s="204"/>
      <c r="K1559" s="204"/>
      <c r="L1559" s="210"/>
      <c r="M1559" s="211"/>
      <c r="N1559" s="212"/>
      <c r="O1559" s="212"/>
      <c r="P1559" s="212"/>
      <c r="Q1559" s="212"/>
      <c r="R1559" s="212"/>
      <c r="S1559" s="212"/>
      <c r="T1559" s="213"/>
      <c r="AT1559" s="214" t="s">
        <v>177</v>
      </c>
      <c r="AU1559" s="214" t="s">
        <v>87</v>
      </c>
      <c r="AV1559" s="11" t="s">
        <v>24</v>
      </c>
      <c r="AW1559" s="11" t="s">
        <v>41</v>
      </c>
      <c r="AX1559" s="11" t="s">
        <v>78</v>
      </c>
      <c r="AY1559" s="214" t="s">
        <v>168</v>
      </c>
    </row>
    <row r="1560" spans="2:65" s="12" customFormat="1" ht="13.5">
      <c r="B1560" s="215"/>
      <c r="C1560" s="216"/>
      <c r="D1560" s="217" t="s">
        <v>177</v>
      </c>
      <c r="E1560" s="218" t="s">
        <v>22</v>
      </c>
      <c r="F1560" s="219" t="s">
        <v>896</v>
      </c>
      <c r="G1560" s="216"/>
      <c r="H1560" s="220">
        <v>109</v>
      </c>
      <c r="I1560" s="221"/>
      <c r="J1560" s="216"/>
      <c r="K1560" s="216"/>
      <c r="L1560" s="222"/>
      <c r="M1560" s="223"/>
      <c r="N1560" s="224"/>
      <c r="O1560" s="224"/>
      <c r="P1560" s="224"/>
      <c r="Q1560" s="224"/>
      <c r="R1560" s="224"/>
      <c r="S1560" s="224"/>
      <c r="T1560" s="225"/>
      <c r="AT1560" s="226" t="s">
        <v>177</v>
      </c>
      <c r="AU1560" s="226" t="s">
        <v>87</v>
      </c>
      <c r="AV1560" s="12" t="s">
        <v>87</v>
      </c>
      <c r="AW1560" s="12" t="s">
        <v>41</v>
      </c>
      <c r="AX1560" s="12" t="s">
        <v>78</v>
      </c>
      <c r="AY1560" s="226" t="s">
        <v>168</v>
      </c>
    </row>
    <row r="1561" spans="2:65" s="1" customFormat="1" ht="22.5" customHeight="1">
      <c r="B1561" s="39"/>
      <c r="C1561" s="191" t="s">
        <v>2829</v>
      </c>
      <c r="D1561" s="191" t="s">
        <v>170</v>
      </c>
      <c r="E1561" s="192" t="s">
        <v>2830</v>
      </c>
      <c r="F1561" s="193" t="s">
        <v>2831</v>
      </c>
      <c r="G1561" s="194" t="s">
        <v>276</v>
      </c>
      <c r="H1561" s="195">
        <v>7</v>
      </c>
      <c r="I1561" s="196"/>
      <c r="J1561" s="197">
        <f>ROUND(I1561*H1561,2)</f>
        <v>0</v>
      </c>
      <c r="K1561" s="193" t="s">
        <v>22</v>
      </c>
      <c r="L1561" s="59"/>
      <c r="M1561" s="198" t="s">
        <v>22</v>
      </c>
      <c r="N1561" s="199" t="s">
        <v>49</v>
      </c>
      <c r="O1561" s="40"/>
      <c r="P1561" s="200">
        <f>O1561*H1561</f>
        <v>0</v>
      </c>
      <c r="Q1561" s="200">
        <v>0</v>
      </c>
      <c r="R1561" s="200">
        <f>Q1561*H1561</f>
        <v>0</v>
      </c>
      <c r="S1561" s="200">
        <v>0</v>
      </c>
      <c r="T1561" s="201">
        <f>S1561*H1561</f>
        <v>0</v>
      </c>
      <c r="AR1561" s="22" t="s">
        <v>575</v>
      </c>
      <c r="AT1561" s="22" t="s">
        <v>170</v>
      </c>
      <c r="AU1561" s="22" t="s">
        <v>87</v>
      </c>
      <c r="AY1561" s="22" t="s">
        <v>168</v>
      </c>
      <c r="BE1561" s="202">
        <f>IF(N1561="základní",J1561,0)</f>
        <v>0</v>
      </c>
      <c r="BF1561" s="202">
        <f>IF(N1561="snížená",J1561,0)</f>
        <v>0</v>
      </c>
      <c r="BG1561" s="202">
        <f>IF(N1561="zákl. přenesená",J1561,0)</f>
        <v>0</v>
      </c>
      <c r="BH1561" s="202">
        <f>IF(N1561="sníž. přenesená",J1561,0)</f>
        <v>0</v>
      </c>
      <c r="BI1561" s="202">
        <f>IF(N1561="nulová",J1561,0)</f>
        <v>0</v>
      </c>
      <c r="BJ1561" s="22" t="s">
        <v>24</v>
      </c>
      <c r="BK1561" s="202">
        <f>ROUND(I1561*H1561,2)</f>
        <v>0</v>
      </c>
      <c r="BL1561" s="22" t="s">
        <v>575</v>
      </c>
      <c r="BM1561" s="22" t="s">
        <v>2832</v>
      </c>
    </row>
    <row r="1562" spans="2:65" s="11" customFormat="1" ht="13.5">
      <c r="B1562" s="203"/>
      <c r="C1562" s="204"/>
      <c r="D1562" s="205" t="s">
        <v>177</v>
      </c>
      <c r="E1562" s="206" t="s">
        <v>22</v>
      </c>
      <c r="F1562" s="207" t="s">
        <v>2833</v>
      </c>
      <c r="G1562" s="204"/>
      <c r="H1562" s="208" t="s">
        <v>22</v>
      </c>
      <c r="I1562" s="209"/>
      <c r="J1562" s="204"/>
      <c r="K1562" s="204"/>
      <c r="L1562" s="210"/>
      <c r="M1562" s="211"/>
      <c r="N1562" s="212"/>
      <c r="O1562" s="212"/>
      <c r="P1562" s="212"/>
      <c r="Q1562" s="212"/>
      <c r="R1562" s="212"/>
      <c r="S1562" s="212"/>
      <c r="T1562" s="213"/>
      <c r="AT1562" s="214" t="s">
        <v>177</v>
      </c>
      <c r="AU1562" s="214" t="s">
        <v>87</v>
      </c>
      <c r="AV1562" s="11" t="s">
        <v>24</v>
      </c>
      <c r="AW1562" s="11" t="s">
        <v>41</v>
      </c>
      <c r="AX1562" s="11" t="s">
        <v>78</v>
      </c>
      <c r="AY1562" s="214" t="s">
        <v>168</v>
      </c>
    </row>
    <row r="1563" spans="2:65" s="12" customFormat="1" ht="13.5">
      <c r="B1563" s="215"/>
      <c r="C1563" s="216"/>
      <c r="D1563" s="217" t="s">
        <v>177</v>
      </c>
      <c r="E1563" s="218" t="s">
        <v>22</v>
      </c>
      <c r="F1563" s="219" t="s">
        <v>202</v>
      </c>
      <c r="G1563" s="216"/>
      <c r="H1563" s="220">
        <v>7</v>
      </c>
      <c r="I1563" s="221"/>
      <c r="J1563" s="216"/>
      <c r="K1563" s="216"/>
      <c r="L1563" s="222"/>
      <c r="M1563" s="223"/>
      <c r="N1563" s="224"/>
      <c r="O1563" s="224"/>
      <c r="P1563" s="224"/>
      <c r="Q1563" s="224"/>
      <c r="R1563" s="224"/>
      <c r="S1563" s="224"/>
      <c r="T1563" s="225"/>
      <c r="AT1563" s="226" t="s">
        <v>177</v>
      </c>
      <c r="AU1563" s="226" t="s">
        <v>87</v>
      </c>
      <c r="AV1563" s="12" t="s">
        <v>87</v>
      </c>
      <c r="AW1563" s="12" t="s">
        <v>41</v>
      </c>
      <c r="AX1563" s="12" t="s">
        <v>78</v>
      </c>
      <c r="AY1563" s="226" t="s">
        <v>168</v>
      </c>
    </row>
    <row r="1564" spans="2:65" s="1" customFormat="1" ht="22.5" customHeight="1">
      <c r="B1564" s="39"/>
      <c r="C1564" s="191" t="s">
        <v>2834</v>
      </c>
      <c r="D1564" s="191" t="s">
        <v>170</v>
      </c>
      <c r="E1564" s="192" t="s">
        <v>2835</v>
      </c>
      <c r="F1564" s="193" t="s">
        <v>2750</v>
      </c>
      <c r="G1564" s="194" t="s">
        <v>276</v>
      </c>
      <c r="H1564" s="195">
        <v>3</v>
      </c>
      <c r="I1564" s="196"/>
      <c r="J1564" s="197">
        <f>ROUND(I1564*H1564,2)</f>
        <v>0</v>
      </c>
      <c r="K1564" s="193" t="s">
        <v>22</v>
      </c>
      <c r="L1564" s="59"/>
      <c r="M1564" s="198" t="s">
        <v>22</v>
      </c>
      <c r="N1564" s="199" t="s">
        <v>49</v>
      </c>
      <c r="O1564" s="40"/>
      <c r="P1564" s="200">
        <f>O1564*H1564</f>
        <v>0</v>
      </c>
      <c r="Q1564" s="200">
        <v>0</v>
      </c>
      <c r="R1564" s="200">
        <f>Q1564*H1564</f>
        <v>0</v>
      </c>
      <c r="S1564" s="200">
        <v>0</v>
      </c>
      <c r="T1564" s="201">
        <f>S1564*H1564</f>
        <v>0</v>
      </c>
      <c r="AR1564" s="22" t="s">
        <v>575</v>
      </c>
      <c r="AT1564" s="22" t="s">
        <v>170</v>
      </c>
      <c r="AU1564" s="22" t="s">
        <v>87</v>
      </c>
      <c r="AY1564" s="22" t="s">
        <v>168</v>
      </c>
      <c r="BE1564" s="202">
        <f>IF(N1564="základní",J1564,0)</f>
        <v>0</v>
      </c>
      <c r="BF1564" s="202">
        <f>IF(N1564="snížená",J1564,0)</f>
        <v>0</v>
      </c>
      <c r="BG1564" s="202">
        <f>IF(N1564="zákl. přenesená",J1564,0)</f>
        <v>0</v>
      </c>
      <c r="BH1564" s="202">
        <f>IF(N1564="sníž. přenesená",J1564,0)</f>
        <v>0</v>
      </c>
      <c r="BI1564" s="202">
        <f>IF(N1564="nulová",J1564,0)</f>
        <v>0</v>
      </c>
      <c r="BJ1564" s="22" t="s">
        <v>24</v>
      </c>
      <c r="BK1564" s="202">
        <f>ROUND(I1564*H1564,2)</f>
        <v>0</v>
      </c>
      <c r="BL1564" s="22" t="s">
        <v>575</v>
      </c>
      <c r="BM1564" s="22" t="s">
        <v>2836</v>
      </c>
    </row>
    <row r="1565" spans="2:65" s="11" customFormat="1" ht="13.5">
      <c r="B1565" s="203"/>
      <c r="C1565" s="204"/>
      <c r="D1565" s="205" t="s">
        <v>177</v>
      </c>
      <c r="E1565" s="206" t="s">
        <v>22</v>
      </c>
      <c r="F1565" s="207" t="s">
        <v>2837</v>
      </c>
      <c r="G1565" s="204"/>
      <c r="H1565" s="208" t="s">
        <v>22</v>
      </c>
      <c r="I1565" s="209"/>
      <c r="J1565" s="204"/>
      <c r="K1565" s="204"/>
      <c r="L1565" s="210"/>
      <c r="M1565" s="211"/>
      <c r="N1565" s="212"/>
      <c r="O1565" s="212"/>
      <c r="P1565" s="212"/>
      <c r="Q1565" s="212"/>
      <c r="R1565" s="212"/>
      <c r="S1565" s="212"/>
      <c r="T1565" s="213"/>
      <c r="AT1565" s="214" t="s">
        <v>177</v>
      </c>
      <c r="AU1565" s="214" t="s">
        <v>87</v>
      </c>
      <c r="AV1565" s="11" t="s">
        <v>24</v>
      </c>
      <c r="AW1565" s="11" t="s">
        <v>41</v>
      </c>
      <c r="AX1565" s="11" t="s">
        <v>78</v>
      </c>
      <c r="AY1565" s="214" t="s">
        <v>168</v>
      </c>
    </row>
    <row r="1566" spans="2:65" s="12" customFormat="1" ht="13.5">
      <c r="B1566" s="215"/>
      <c r="C1566" s="216"/>
      <c r="D1566" s="217" t="s">
        <v>177</v>
      </c>
      <c r="E1566" s="218" t="s">
        <v>22</v>
      </c>
      <c r="F1566" s="219" t="s">
        <v>183</v>
      </c>
      <c r="G1566" s="216"/>
      <c r="H1566" s="220">
        <v>3</v>
      </c>
      <c r="I1566" s="221"/>
      <c r="J1566" s="216"/>
      <c r="K1566" s="216"/>
      <c r="L1566" s="222"/>
      <c r="M1566" s="223"/>
      <c r="N1566" s="224"/>
      <c r="O1566" s="224"/>
      <c r="P1566" s="224"/>
      <c r="Q1566" s="224"/>
      <c r="R1566" s="224"/>
      <c r="S1566" s="224"/>
      <c r="T1566" s="225"/>
      <c r="AT1566" s="226" t="s">
        <v>177</v>
      </c>
      <c r="AU1566" s="226" t="s">
        <v>87</v>
      </c>
      <c r="AV1566" s="12" t="s">
        <v>87</v>
      </c>
      <c r="AW1566" s="12" t="s">
        <v>41</v>
      </c>
      <c r="AX1566" s="12" t="s">
        <v>78</v>
      </c>
      <c r="AY1566" s="226" t="s">
        <v>168</v>
      </c>
    </row>
    <row r="1567" spans="2:65" s="1" customFormat="1" ht="22.5" customHeight="1">
      <c r="B1567" s="39"/>
      <c r="C1567" s="191" t="s">
        <v>2838</v>
      </c>
      <c r="D1567" s="191" t="s">
        <v>170</v>
      </c>
      <c r="E1567" s="192" t="s">
        <v>2839</v>
      </c>
      <c r="F1567" s="193" t="s">
        <v>2755</v>
      </c>
      <c r="G1567" s="194" t="s">
        <v>433</v>
      </c>
      <c r="H1567" s="195">
        <v>600</v>
      </c>
      <c r="I1567" s="196"/>
      <c r="J1567" s="197">
        <f>ROUND(I1567*H1567,2)</f>
        <v>0</v>
      </c>
      <c r="K1567" s="193" t="s">
        <v>22</v>
      </c>
      <c r="L1567" s="59"/>
      <c r="M1567" s="198" t="s">
        <v>22</v>
      </c>
      <c r="N1567" s="199" t="s">
        <v>49</v>
      </c>
      <c r="O1567" s="40"/>
      <c r="P1567" s="200">
        <f>O1567*H1567</f>
        <v>0</v>
      </c>
      <c r="Q1567" s="200">
        <v>0</v>
      </c>
      <c r="R1567" s="200">
        <f>Q1567*H1567</f>
        <v>0</v>
      </c>
      <c r="S1567" s="200">
        <v>0</v>
      </c>
      <c r="T1567" s="201">
        <f>S1567*H1567</f>
        <v>0</v>
      </c>
      <c r="AR1567" s="22" t="s">
        <v>575</v>
      </c>
      <c r="AT1567" s="22" t="s">
        <v>170</v>
      </c>
      <c r="AU1567" s="22" t="s">
        <v>87</v>
      </c>
      <c r="AY1567" s="22" t="s">
        <v>168</v>
      </c>
      <c r="BE1567" s="202">
        <f>IF(N1567="základní",J1567,0)</f>
        <v>0</v>
      </c>
      <c r="BF1567" s="202">
        <f>IF(N1567="snížená",J1567,0)</f>
        <v>0</v>
      </c>
      <c r="BG1567" s="202">
        <f>IF(N1567="zákl. přenesená",J1567,0)</f>
        <v>0</v>
      </c>
      <c r="BH1567" s="202">
        <f>IF(N1567="sníž. přenesená",J1567,0)</f>
        <v>0</v>
      </c>
      <c r="BI1567" s="202">
        <f>IF(N1567="nulová",J1567,0)</f>
        <v>0</v>
      </c>
      <c r="BJ1567" s="22" t="s">
        <v>24</v>
      </c>
      <c r="BK1567" s="202">
        <f>ROUND(I1567*H1567,2)</f>
        <v>0</v>
      </c>
      <c r="BL1567" s="22" t="s">
        <v>575</v>
      </c>
      <c r="BM1567" s="22" t="s">
        <v>2840</v>
      </c>
    </row>
    <row r="1568" spans="2:65" s="11" customFormat="1" ht="13.5">
      <c r="B1568" s="203"/>
      <c r="C1568" s="204"/>
      <c r="D1568" s="205" t="s">
        <v>177</v>
      </c>
      <c r="E1568" s="206" t="s">
        <v>22</v>
      </c>
      <c r="F1568" s="207" t="s">
        <v>2841</v>
      </c>
      <c r="G1568" s="204"/>
      <c r="H1568" s="208" t="s">
        <v>22</v>
      </c>
      <c r="I1568" s="209"/>
      <c r="J1568" s="204"/>
      <c r="K1568" s="204"/>
      <c r="L1568" s="210"/>
      <c r="M1568" s="211"/>
      <c r="N1568" s="212"/>
      <c r="O1568" s="212"/>
      <c r="P1568" s="212"/>
      <c r="Q1568" s="212"/>
      <c r="R1568" s="212"/>
      <c r="S1568" s="212"/>
      <c r="T1568" s="213"/>
      <c r="AT1568" s="214" t="s">
        <v>177</v>
      </c>
      <c r="AU1568" s="214" t="s">
        <v>87</v>
      </c>
      <c r="AV1568" s="11" t="s">
        <v>24</v>
      </c>
      <c r="AW1568" s="11" t="s">
        <v>41</v>
      </c>
      <c r="AX1568" s="11" t="s">
        <v>78</v>
      </c>
      <c r="AY1568" s="214" t="s">
        <v>168</v>
      </c>
    </row>
    <row r="1569" spans="2:65" s="12" customFormat="1" ht="13.5">
      <c r="B1569" s="215"/>
      <c r="C1569" s="216"/>
      <c r="D1569" s="217" t="s">
        <v>177</v>
      </c>
      <c r="E1569" s="218" t="s">
        <v>22</v>
      </c>
      <c r="F1569" s="219" t="s">
        <v>2758</v>
      </c>
      <c r="G1569" s="216"/>
      <c r="H1569" s="220">
        <v>600</v>
      </c>
      <c r="I1569" s="221"/>
      <c r="J1569" s="216"/>
      <c r="K1569" s="216"/>
      <c r="L1569" s="222"/>
      <c r="M1569" s="223"/>
      <c r="N1569" s="224"/>
      <c r="O1569" s="224"/>
      <c r="P1569" s="224"/>
      <c r="Q1569" s="224"/>
      <c r="R1569" s="224"/>
      <c r="S1569" s="224"/>
      <c r="T1569" s="225"/>
      <c r="AT1569" s="226" t="s">
        <v>177</v>
      </c>
      <c r="AU1569" s="226" t="s">
        <v>87</v>
      </c>
      <c r="AV1569" s="12" t="s">
        <v>87</v>
      </c>
      <c r="AW1569" s="12" t="s">
        <v>41</v>
      </c>
      <c r="AX1569" s="12" t="s">
        <v>78</v>
      </c>
      <c r="AY1569" s="226" t="s">
        <v>168</v>
      </c>
    </row>
    <row r="1570" spans="2:65" s="1" customFormat="1" ht="22.5" customHeight="1">
      <c r="B1570" s="39"/>
      <c r="C1570" s="191" t="s">
        <v>2842</v>
      </c>
      <c r="D1570" s="191" t="s">
        <v>170</v>
      </c>
      <c r="E1570" s="192" t="s">
        <v>2843</v>
      </c>
      <c r="F1570" s="193" t="s">
        <v>2761</v>
      </c>
      <c r="G1570" s="194" t="s">
        <v>433</v>
      </c>
      <c r="H1570" s="195">
        <v>550</v>
      </c>
      <c r="I1570" s="196"/>
      <c r="J1570" s="197">
        <f>ROUND(I1570*H1570,2)</f>
        <v>0</v>
      </c>
      <c r="K1570" s="193" t="s">
        <v>22</v>
      </c>
      <c r="L1570" s="59"/>
      <c r="M1570" s="198" t="s">
        <v>22</v>
      </c>
      <c r="N1570" s="199" t="s">
        <v>49</v>
      </c>
      <c r="O1570" s="40"/>
      <c r="P1570" s="200">
        <f>O1570*H1570</f>
        <v>0</v>
      </c>
      <c r="Q1570" s="200">
        <v>0</v>
      </c>
      <c r="R1570" s="200">
        <f>Q1570*H1570</f>
        <v>0</v>
      </c>
      <c r="S1570" s="200">
        <v>0</v>
      </c>
      <c r="T1570" s="201">
        <f>S1570*H1570</f>
        <v>0</v>
      </c>
      <c r="AR1570" s="22" t="s">
        <v>575</v>
      </c>
      <c r="AT1570" s="22" t="s">
        <v>170</v>
      </c>
      <c r="AU1570" s="22" t="s">
        <v>87</v>
      </c>
      <c r="AY1570" s="22" t="s">
        <v>168</v>
      </c>
      <c r="BE1570" s="202">
        <f>IF(N1570="základní",J1570,0)</f>
        <v>0</v>
      </c>
      <c r="BF1570" s="202">
        <f>IF(N1570="snížená",J1570,0)</f>
        <v>0</v>
      </c>
      <c r="BG1570" s="202">
        <f>IF(N1570="zákl. přenesená",J1570,0)</f>
        <v>0</v>
      </c>
      <c r="BH1570" s="202">
        <f>IF(N1570="sníž. přenesená",J1570,0)</f>
        <v>0</v>
      </c>
      <c r="BI1570" s="202">
        <f>IF(N1570="nulová",J1570,0)</f>
        <v>0</v>
      </c>
      <c r="BJ1570" s="22" t="s">
        <v>24</v>
      </c>
      <c r="BK1570" s="202">
        <f>ROUND(I1570*H1570,2)</f>
        <v>0</v>
      </c>
      <c r="BL1570" s="22" t="s">
        <v>575</v>
      </c>
      <c r="BM1570" s="22" t="s">
        <v>2844</v>
      </c>
    </row>
    <row r="1571" spans="2:65" s="1" customFormat="1" ht="22.5" customHeight="1">
      <c r="B1571" s="39"/>
      <c r="C1571" s="191" t="s">
        <v>2845</v>
      </c>
      <c r="D1571" s="191" t="s">
        <v>170</v>
      </c>
      <c r="E1571" s="192" t="s">
        <v>2846</v>
      </c>
      <c r="F1571" s="193" t="s">
        <v>2767</v>
      </c>
      <c r="G1571" s="194" t="s">
        <v>433</v>
      </c>
      <c r="H1571" s="195">
        <v>500</v>
      </c>
      <c r="I1571" s="196"/>
      <c r="J1571" s="197">
        <f>ROUND(I1571*H1571,2)</f>
        <v>0</v>
      </c>
      <c r="K1571" s="193" t="s">
        <v>22</v>
      </c>
      <c r="L1571" s="59"/>
      <c r="M1571" s="198" t="s">
        <v>22</v>
      </c>
      <c r="N1571" s="199" t="s">
        <v>49</v>
      </c>
      <c r="O1571" s="40"/>
      <c r="P1571" s="200">
        <f>O1571*H1571</f>
        <v>0</v>
      </c>
      <c r="Q1571" s="200">
        <v>0</v>
      </c>
      <c r="R1571" s="200">
        <f>Q1571*H1571</f>
        <v>0</v>
      </c>
      <c r="S1571" s="200">
        <v>0</v>
      </c>
      <c r="T1571" s="201">
        <f>S1571*H1571</f>
        <v>0</v>
      </c>
      <c r="AR1571" s="22" t="s">
        <v>575</v>
      </c>
      <c r="AT1571" s="22" t="s">
        <v>170</v>
      </c>
      <c r="AU1571" s="22" t="s">
        <v>87</v>
      </c>
      <c r="AY1571" s="22" t="s">
        <v>168</v>
      </c>
      <c r="BE1571" s="202">
        <f>IF(N1571="základní",J1571,0)</f>
        <v>0</v>
      </c>
      <c r="BF1571" s="202">
        <f>IF(N1571="snížená",J1571,0)</f>
        <v>0</v>
      </c>
      <c r="BG1571" s="202">
        <f>IF(N1571="zákl. přenesená",J1571,0)</f>
        <v>0</v>
      </c>
      <c r="BH1571" s="202">
        <f>IF(N1571="sníž. přenesená",J1571,0)</f>
        <v>0</v>
      </c>
      <c r="BI1571" s="202">
        <f>IF(N1571="nulová",J1571,0)</f>
        <v>0</v>
      </c>
      <c r="BJ1571" s="22" t="s">
        <v>24</v>
      </c>
      <c r="BK1571" s="202">
        <f>ROUND(I1571*H1571,2)</f>
        <v>0</v>
      </c>
      <c r="BL1571" s="22" t="s">
        <v>575</v>
      </c>
      <c r="BM1571" s="22" t="s">
        <v>2847</v>
      </c>
    </row>
    <row r="1572" spans="2:65" s="11" customFormat="1" ht="13.5">
      <c r="B1572" s="203"/>
      <c r="C1572" s="204"/>
      <c r="D1572" s="205" t="s">
        <v>177</v>
      </c>
      <c r="E1572" s="206" t="s">
        <v>22</v>
      </c>
      <c r="F1572" s="207" t="s">
        <v>2848</v>
      </c>
      <c r="G1572" s="204"/>
      <c r="H1572" s="208" t="s">
        <v>22</v>
      </c>
      <c r="I1572" s="209"/>
      <c r="J1572" s="204"/>
      <c r="K1572" s="204"/>
      <c r="L1572" s="210"/>
      <c r="M1572" s="211"/>
      <c r="N1572" s="212"/>
      <c r="O1572" s="212"/>
      <c r="P1572" s="212"/>
      <c r="Q1572" s="212"/>
      <c r="R1572" s="212"/>
      <c r="S1572" s="212"/>
      <c r="T1572" s="213"/>
      <c r="AT1572" s="214" t="s">
        <v>177</v>
      </c>
      <c r="AU1572" s="214" t="s">
        <v>87</v>
      </c>
      <c r="AV1572" s="11" t="s">
        <v>24</v>
      </c>
      <c r="AW1572" s="11" t="s">
        <v>41</v>
      </c>
      <c r="AX1572" s="11" t="s">
        <v>78</v>
      </c>
      <c r="AY1572" s="214" t="s">
        <v>168</v>
      </c>
    </row>
    <row r="1573" spans="2:65" s="12" customFormat="1" ht="13.5">
      <c r="B1573" s="215"/>
      <c r="C1573" s="216"/>
      <c r="D1573" s="217" t="s">
        <v>177</v>
      </c>
      <c r="E1573" s="218" t="s">
        <v>22</v>
      </c>
      <c r="F1573" s="219" t="s">
        <v>732</v>
      </c>
      <c r="G1573" s="216"/>
      <c r="H1573" s="220">
        <v>500</v>
      </c>
      <c r="I1573" s="221"/>
      <c r="J1573" s="216"/>
      <c r="K1573" s="216"/>
      <c r="L1573" s="222"/>
      <c r="M1573" s="223"/>
      <c r="N1573" s="224"/>
      <c r="O1573" s="224"/>
      <c r="P1573" s="224"/>
      <c r="Q1573" s="224"/>
      <c r="R1573" s="224"/>
      <c r="S1573" s="224"/>
      <c r="T1573" s="225"/>
      <c r="AT1573" s="226" t="s">
        <v>177</v>
      </c>
      <c r="AU1573" s="226" t="s">
        <v>87</v>
      </c>
      <c r="AV1573" s="12" t="s">
        <v>87</v>
      </c>
      <c r="AW1573" s="12" t="s">
        <v>41</v>
      </c>
      <c r="AX1573" s="12" t="s">
        <v>78</v>
      </c>
      <c r="AY1573" s="226" t="s">
        <v>168</v>
      </c>
    </row>
    <row r="1574" spans="2:65" s="1" customFormat="1" ht="22.5" customHeight="1">
      <c r="B1574" s="39"/>
      <c r="C1574" s="191" t="s">
        <v>2849</v>
      </c>
      <c r="D1574" s="191" t="s">
        <v>170</v>
      </c>
      <c r="E1574" s="192" t="s">
        <v>2850</v>
      </c>
      <c r="F1574" s="193" t="s">
        <v>2851</v>
      </c>
      <c r="G1574" s="194" t="s">
        <v>433</v>
      </c>
      <c r="H1574" s="195">
        <v>850</v>
      </c>
      <c r="I1574" s="196"/>
      <c r="J1574" s="197">
        <f>ROUND(I1574*H1574,2)</f>
        <v>0</v>
      </c>
      <c r="K1574" s="193" t="s">
        <v>22</v>
      </c>
      <c r="L1574" s="59"/>
      <c r="M1574" s="198" t="s">
        <v>22</v>
      </c>
      <c r="N1574" s="199" t="s">
        <v>49</v>
      </c>
      <c r="O1574" s="40"/>
      <c r="P1574" s="200">
        <f>O1574*H1574</f>
        <v>0</v>
      </c>
      <c r="Q1574" s="200">
        <v>0</v>
      </c>
      <c r="R1574" s="200">
        <f>Q1574*H1574</f>
        <v>0</v>
      </c>
      <c r="S1574" s="200">
        <v>0</v>
      </c>
      <c r="T1574" s="201">
        <f>S1574*H1574</f>
        <v>0</v>
      </c>
      <c r="AR1574" s="22" t="s">
        <v>575</v>
      </c>
      <c r="AT1574" s="22" t="s">
        <v>170</v>
      </c>
      <c r="AU1574" s="22" t="s">
        <v>87</v>
      </c>
      <c r="AY1574" s="22" t="s">
        <v>168</v>
      </c>
      <c r="BE1574" s="202">
        <f>IF(N1574="základní",J1574,0)</f>
        <v>0</v>
      </c>
      <c r="BF1574" s="202">
        <f>IF(N1574="snížená",J1574,0)</f>
        <v>0</v>
      </c>
      <c r="BG1574" s="202">
        <f>IF(N1574="zákl. přenesená",J1574,0)</f>
        <v>0</v>
      </c>
      <c r="BH1574" s="202">
        <f>IF(N1574="sníž. přenesená",J1574,0)</f>
        <v>0</v>
      </c>
      <c r="BI1574" s="202">
        <f>IF(N1574="nulová",J1574,0)</f>
        <v>0</v>
      </c>
      <c r="BJ1574" s="22" t="s">
        <v>24</v>
      </c>
      <c r="BK1574" s="202">
        <f>ROUND(I1574*H1574,2)</f>
        <v>0</v>
      </c>
      <c r="BL1574" s="22" t="s">
        <v>575</v>
      </c>
      <c r="BM1574" s="22" t="s">
        <v>2852</v>
      </c>
    </row>
    <row r="1575" spans="2:65" s="11" customFormat="1" ht="13.5">
      <c r="B1575" s="203"/>
      <c r="C1575" s="204"/>
      <c r="D1575" s="205" t="s">
        <v>177</v>
      </c>
      <c r="E1575" s="206" t="s">
        <v>22</v>
      </c>
      <c r="F1575" s="207" t="s">
        <v>2853</v>
      </c>
      <c r="G1575" s="204"/>
      <c r="H1575" s="208" t="s">
        <v>22</v>
      </c>
      <c r="I1575" s="209"/>
      <c r="J1575" s="204"/>
      <c r="K1575" s="204"/>
      <c r="L1575" s="210"/>
      <c r="M1575" s="211"/>
      <c r="N1575" s="212"/>
      <c r="O1575" s="212"/>
      <c r="P1575" s="212"/>
      <c r="Q1575" s="212"/>
      <c r="R1575" s="212"/>
      <c r="S1575" s="212"/>
      <c r="T1575" s="213"/>
      <c r="AT1575" s="214" t="s">
        <v>177</v>
      </c>
      <c r="AU1575" s="214" t="s">
        <v>87</v>
      </c>
      <c r="AV1575" s="11" t="s">
        <v>24</v>
      </c>
      <c r="AW1575" s="11" t="s">
        <v>41</v>
      </c>
      <c r="AX1575" s="11" t="s">
        <v>78</v>
      </c>
      <c r="AY1575" s="214" t="s">
        <v>168</v>
      </c>
    </row>
    <row r="1576" spans="2:65" s="12" customFormat="1" ht="13.5">
      <c r="B1576" s="215"/>
      <c r="C1576" s="216"/>
      <c r="D1576" s="217" t="s">
        <v>177</v>
      </c>
      <c r="E1576" s="218" t="s">
        <v>22</v>
      </c>
      <c r="F1576" s="219" t="s">
        <v>2775</v>
      </c>
      <c r="G1576" s="216"/>
      <c r="H1576" s="220">
        <v>850</v>
      </c>
      <c r="I1576" s="221"/>
      <c r="J1576" s="216"/>
      <c r="K1576" s="216"/>
      <c r="L1576" s="222"/>
      <c r="M1576" s="223"/>
      <c r="N1576" s="224"/>
      <c r="O1576" s="224"/>
      <c r="P1576" s="224"/>
      <c r="Q1576" s="224"/>
      <c r="R1576" s="224"/>
      <c r="S1576" s="224"/>
      <c r="T1576" s="225"/>
      <c r="AT1576" s="226" t="s">
        <v>177</v>
      </c>
      <c r="AU1576" s="226" t="s">
        <v>87</v>
      </c>
      <c r="AV1576" s="12" t="s">
        <v>87</v>
      </c>
      <c r="AW1576" s="12" t="s">
        <v>41</v>
      </c>
      <c r="AX1576" s="12" t="s">
        <v>78</v>
      </c>
      <c r="AY1576" s="226" t="s">
        <v>168</v>
      </c>
    </row>
    <row r="1577" spans="2:65" s="1" customFormat="1" ht="22.5" customHeight="1">
      <c r="B1577" s="39"/>
      <c r="C1577" s="191" t="s">
        <v>2854</v>
      </c>
      <c r="D1577" s="191" t="s">
        <v>170</v>
      </c>
      <c r="E1577" s="192" t="s">
        <v>2855</v>
      </c>
      <c r="F1577" s="193" t="s">
        <v>2856</v>
      </c>
      <c r="G1577" s="194" t="s">
        <v>433</v>
      </c>
      <c r="H1577" s="195">
        <v>190</v>
      </c>
      <c r="I1577" s="196"/>
      <c r="J1577" s="197">
        <f>ROUND(I1577*H1577,2)</f>
        <v>0</v>
      </c>
      <c r="K1577" s="193" t="s">
        <v>22</v>
      </c>
      <c r="L1577" s="59"/>
      <c r="M1577" s="198" t="s">
        <v>22</v>
      </c>
      <c r="N1577" s="199" t="s">
        <v>49</v>
      </c>
      <c r="O1577" s="40"/>
      <c r="P1577" s="200">
        <f>O1577*H1577</f>
        <v>0</v>
      </c>
      <c r="Q1577" s="200">
        <v>0</v>
      </c>
      <c r="R1577" s="200">
        <f>Q1577*H1577</f>
        <v>0</v>
      </c>
      <c r="S1577" s="200">
        <v>0</v>
      </c>
      <c r="T1577" s="201">
        <f>S1577*H1577</f>
        <v>0</v>
      </c>
      <c r="AR1577" s="22" t="s">
        <v>575</v>
      </c>
      <c r="AT1577" s="22" t="s">
        <v>170</v>
      </c>
      <c r="AU1577" s="22" t="s">
        <v>87</v>
      </c>
      <c r="AY1577" s="22" t="s">
        <v>168</v>
      </c>
      <c r="BE1577" s="202">
        <f>IF(N1577="základní",J1577,0)</f>
        <v>0</v>
      </c>
      <c r="BF1577" s="202">
        <f>IF(N1577="snížená",J1577,0)</f>
        <v>0</v>
      </c>
      <c r="BG1577" s="202">
        <f>IF(N1577="zákl. přenesená",J1577,0)</f>
        <v>0</v>
      </c>
      <c r="BH1577" s="202">
        <f>IF(N1577="sníž. přenesená",J1577,0)</f>
        <v>0</v>
      </c>
      <c r="BI1577" s="202">
        <f>IF(N1577="nulová",J1577,0)</f>
        <v>0</v>
      </c>
      <c r="BJ1577" s="22" t="s">
        <v>24</v>
      </c>
      <c r="BK1577" s="202">
        <f>ROUND(I1577*H1577,2)</f>
        <v>0</v>
      </c>
      <c r="BL1577" s="22" t="s">
        <v>575</v>
      </c>
      <c r="BM1577" s="22" t="s">
        <v>2857</v>
      </c>
    </row>
    <row r="1578" spans="2:65" s="11" customFormat="1" ht="13.5">
      <c r="B1578" s="203"/>
      <c r="C1578" s="204"/>
      <c r="D1578" s="205" t="s">
        <v>177</v>
      </c>
      <c r="E1578" s="206" t="s">
        <v>22</v>
      </c>
      <c r="F1578" s="207" t="s">
        <v>2858</v>
      </c>
      <c r="G1578" s="204"/>
      <c r="H1578" s="208" t="s">
        <v>22</v>
      </c>
      <c r="I1578" s="209"/>
      <c r="J1578" s="204"/>
      <c r="K1578" s="204"/>
      <c r="L1578" s="210"/>
      <c r="M1578" s="211"/>
      <c r="N1578" s="212"/>
      <c r="O1578" s="212"/>
      <c r="P1578" s="212"/>
      <c r="Q1578" s="212"/>
      <c r="R1578" s="212"/>
      <c r="S1578" s="212"/>
      <c r="T1578" s="213"/>
      <c r="AT1578" s="214" t="s">
        <v>177</v>
      </c>
      <c r="AU1578" s="214" t="s">
        <v>87</v>
      </c>
      <c r="AV1578" s="11" t="s">
        <v>24</v>
      </c>
      <c r="AW1578" s="11" t="s">
        <v>41</v>
      </c>
      <c r="AX1578" s="11" t="s">
        <v>78</v>
      </c>
      <c r="AY1578" s="214" t="s">
        <v>168</v>
      </c>
    </row>
    <row r="1579" spans="2:65" s="12" customFormat="1" ht="13.5">
      <c r="B1579" s="215"/>
      <c r="C1579" s="216"/>
      <c r="D1579" s="217" t="s">
        <v>177</v>
      </c>
      <c r="E1579" s="218" t="s">
        <v>22</v>
      </c>
      <c r="F1579" s="219" t="s">
        <v>1291</v>
      </c>
      <c r="G1579" s="216"/>
      <c r="H1579" s="220">
        <v>190</v>
      </c>
      <c r="I1579" s="221"/>
      <c r="J1579" s="216"/>
      <c r="K1579" s="216"/>
      <c r="L1579" s="222"/>
      <c r="M1579" s="223"/>
      <c r="N1579" s="224"/>
      <c r="O1579" s="224"/>
      <c r="P1579" s="224"/>
      <c r="Q1579" s="224"/>
      <c r="R1579" s="224"/>
      <c r="S1579" s="224"/>
      <c r="T1579" s="225"/>
      <c r="AT1579" s="226" t="s">
        <v>177</v>
      </c>
      <c r="AU1579" s="226" t="s">
        <v>87</v>
      </c>
      <c r="AV1579" s="12" t="s">
        <v>87</v>
      </c>
      <c r="AW1579" s="12" t="s">
        <v>41</v>
      </c>
      <c r="AX1579" s="12" t="s">
        <v>78</v>
      </c>
      <c r="AY1579" s="226" t="s">
        <v>168</v>
      </c>
    </row>
    <row r="1580" spans="2:65" s="1" customFormat="1" ht="22.5" customHeight="1">
      <c r="B1580" s="39"/>
      <c r="C1580" s="191" t="s">
        <v>2859</v>
      </c>
      <c r="D1580" s="191" t="s">
        <v>170</v>
      </c>
      <c r="E1580" s="192" t="s">
        <v>2860</v>
      </c>
      <c r="F1580" s="193" t="s">
        <v>2861</v>
      </c>
      <c r="G1580" s="194" t="s">
        <v>276</v>
      </c>
      <c r="H1580" s="195">
        <v>24</v>
      </c>
      <c r="I1580" s="196"/>
      <c r="J1580" s="197">
        <f>ROUND(I1580*H1580,2)</f>
        <v>0</v>
      </c>
      <c r="K1580" s="193" t="s">
        <v>22</v>
      </c>
      <c r="L1580" s="59"/>
      <c r="M1580" s="198" t="s">
        <v>22</v>
      </c>
      <c r="N1580" s="199" t="s">
        <v>49</v>
      </c>
      <c r="O1580" s="40"/>
      <c r="P1580" s="200">
        <f>O1580*H1580</f>
        <v>0</v>
      </c>
      <c r="Q1580" s="200">
        <v>0</v>
      </c>
      <c r="R1580" s="200">
        <f>Q1580*H1580</f>
        <v>0</v>
      </c>
      <c r="S1580" s="200">
        <v>0</v>
      </c>
      <c r="T1580" s="201">
        <f>S1580*H1580</f>
        <v>0</v>
      </c>
      <c r="AR1580" s="22" t="s">
        <v>575</v>
      </c>
      <c r="AT1580" s="22" t="s">
        <v>170</v>
      </c>
      <c r="AU1580" s="22" t="s">
        <v>87</v>
      </c>
      <c r="AY1580" s="22" t="s">
        <v>168</v>
      </c>
      <c r="BE1580" s="202">
        <f>IF(N1580="základní",J1580,0)</f>
        <v>0</v>
      </c>
      <c r="BF1580" s="202">
        <f>IF(N1580="snížená",J1580,0)</f>
        <v>0</v>
      </c>
      <c r="BG1580" s="202">
        <f>IF(N1580="zákl. přenesená",J1580,0)</f>
        <v>0</v>
      </c>
      <c r="BH1580" s="202">
        <f>IF(N1580="sníž. přenesená",J1580,0)</f>
        <v>0</v>
      </c>
      <c r="BI1580" s="202">
        <f>IF(N1580="nulová",J1580,0)</f>
        <v>0</v>
      </c>
      <c r="BJ1580" s="22" t="s">
        <v>24</v>
      </c>
      <c r="BK1580" s="202">
        <f>ROUND(I1580*H1580,2)</f>
        <v>0</v>
      </c>
      <c r="BL1580" s="22" t="s">
        <v>575</v>
      </c>
      <c r="BM1580" s="22" t="s">
        <v>2862</v>
      </c>
    </row>
    <row r="1581" spans="2:65" s="11" customFormat="1" ht="13.5">
      <c r="B1581" s="203"/>
      <c r="C1581" s="204"/>
      <c r="D1581" s="205" t="s">
        <v>177</v>
      </c>
      <c r="E1581" s="206" t="s">
        <v>22</v>
      </c>
      <c r="F1581" s="207" t="s">
        <v>2863</v>
      </c>
      <c r="G1581" s="204"/>
      <c r="H1581" s="208" t="s">
        <v>22</v>
      </c>
      <c r="I1581" s="209"/>
      <c r="J1581" s="204"/>
      <c r="K1581" s="204"/>
      <c r="L1581" s="210"/>
      <c r="M1581" s="211"/>
      <c r="N1581" s="212"/>
      <c r="O1581" s="212"/>
      <c r="P1581" s="212"/>
      <c r="Q1581" s="212"/>
      <c r="R1581" s="212"/>
      <c r="S1581" s="212"/>
      <c r="T1581" s="213"/>
      <c r="AT1581" s="214" t="s">
        <v>177</v>
      </c>
      <c r="AU1581" s="214" t="s">
        <v>87</v>
      </c>
      <c r="AV1581" s="11" t="s">
        <v>24</v>
      </c>
      <c r="AW1581" s="11" t="s">
        <v>41</v>
      </c>
      <c r="AX1581" s="11" t="s">
        <v>78</v>
      </c>
      <c r="AY1581" s="214" t="s">
        <v>168</v>
      </c>
    </row>
    <row r="1582" spans="2:65" s="12" customFormat="1" ht="13.5">
      <c r="B1582" s="215"/>
      <c r="C1582" s="216"/>
      <c r="D1582" s="217" t="s">
        <v>177</v>
      </c>
      <c r="E1582" s="218" t="s">
        <v>22</v>
      </c>
      <c r="F1582" s="219" t="s">
        <v>285</v>
      </c>
      <c r="G1582" s="216"/>
      <c r="H1582" s="220">
        <v>24</v>
      </c>
      <c r="I1582" s="221"/>
      <c r="J1582" s="216"/>
      <c r="K1582" s="216"/>
      <c r="L1582" s="222"/>
      <c r="M1582" s="223"/>
      <c r="N1582" s="224"/>
      <c r="O1582" s="224"/>
      <c r="P1582" s="224"/>
      <c r="Q1582" s="224"/>
      <c r="R1582" s="224"/>
      <c r="S1582" s="224"/>
      <c r="T1582" s="225"/>
      <c r="AT1582" s="226" t="s">
        <v>177</v>
      </c>
      <c r="AU1582" s="226" t="s">
        <v>87</v>
      </c>
      <c r="AV1582" s="12" t="s">
        <v>87</v>
      </c>
      <c r="AW1582" s="12" t="s">
        <v>41</v>
      </c>
      <c r="AX1582" s="12" t="s">
        <v>78</v>
      </c>
      <c r="AY1582" s="226" t="s">
        <v>168</v>
      </c>
    </row>
    <row r="1583" spans="2:65" s="1" customFormat="1" ht="22.5" customHeight="1">
      <c r="B1583" s="39"/>
      <c r="C1583" s="191" t="s">
        <v>2864</v>
      </c>
      <c r="D1583" s="191" t="s">
        <v>170</v>
      </c>
      <c r="E1583" s="192" t="s">
        <v>2865</v>
      </c>
      <c r="F1583" s="193" t="s">
        <v>2866</v>
      </c>
      <c r="G1583" s="194" t="s">
        <v>276</v>
      </c>
      <c r="H1583" s="195">
        <v>2</v>
      </c>
      <c r="I1583" s="196"/>
      <c r="J1583" s="197">
        <f>ROUND(I1583*H1583,2)</f>
        <v>0</v>
      </c>
      <c r="K1583" s="193" t="s">
        <v>22</v>
      </c>
      <c r="L1583" s="59"/>
      <c r="M1583" s="198" t="s">
        <v>22</v>
      </c>
      <c r="N1583" s="199" t="s">
        <v>49</v>
      </c>
      <c r="O1583" s="40"/>
      <c r="P1583" s="200">
        <f>O1583*H1583</f>
        <v>0</v>
      </c>
      <c r="Q1583" s="200">
        <v>0</v>
      </c>
      <c r="R1583" s="200">
        <f>Q1583*H1583</f>
        <v>0</v>
      </c>
      <c r="S1583" s="200">
        <v>0</v>
      </c>
      <c r="T1583" s="201">
        <f>S1583*H1583</f>
        <v>0</v>
      </c>
      <c r="AR1583" s="22" t="s">
        <v>575</v>
      </c>
      <c r="AT1583" s="22" t="s">
        <v>170</v>
      </c>
      <c r="AU1583" s="22" t="s">
        <v>87</v>
      </c>
      <c r="AY1583" s="22" t="s">
        <v>168</v>
      </c>
      <c r="BE1583" s="202">
        <f>IF(N1583="základní",J1583,0)</f>
        <v>0</v>
      </c>
      <c r="BF1583" s="202">
        <f>IF(N1583="snížená",J1583,0)</f>
        <v>0</v>
      </c>
      <c r="BG1583" s="202">
        <f>IF(N1583="zákl. přenesená",J1583,0)</f>
        <v>0</v>
      </c>
      <c r="BH1583" s="202">
        <f>IF(N1583="sníž. přenesená",J1583,0)</f>
        <v>0</v>
      </c>
      <c r="BI1583" s="202">
        <f>IF(N1583="nulová",J1583,0)</f>
        <v>0</v>
      </c>
      <c r="BJ1583" s="22" t="s">
        <v>24</v>
      </c>
      <c r="BK1583" s="202">
        <f>ROUND(I1583*H1583,2)</f>
        <v>0</v>
      </c>
      <c r="BL1583" s="22" t="s">
        <v>575</v>
      </c>
      <c r="BM1583" s="22" t="s">
        <v>2867</v>
      </c>
    </row>
    <row r="1584" spans="2:65" s="11" customFormat="1" ht="13.5">
      <c r="B1584" s="203"/>
      <c r="C1584" s="204"/>
      <c r="D1584" s="205" t="s">
        <v>177</v>
      </c>
      <c r="E1584" s="206" t="s">
        <v>22</v>
      </c>
      <c r="F1584" s="207" t="s">
        <v>2868</v>
      </c>
      <c r="G1584" s="204"/>
      <c r="H1584" s="208" t="s">
        <v>22</v>
      </c>
      <c r="I1584" s="209"/>
      <c r="J1584" s="204"/>
      <c r="K1584" s="204"/>
      <c r="L1584" s="210"/>
      <c r="M1584" s="211"/>
      <c r="N1584" s="212"/>
      <c r="O1584" s="212"/>
      <c r="P1584" s="212"/>
      <c r="Q1584" s="212"/>
      <c r="R1584" s="212"/>
      <c r="S1584" s="212"/>
      <c r="T1584" s="213"/>
      <c r="AT1584" s="214" t="s">
        <v>177</v>
      </c>
      <c r="AU1584" s="214" t="s">
        <v>87</v>
      </c>
      <c r="AV1584" s="11" t="s">
        <v>24</v>
      </c>
      <c r="AW1584" s="11" t="s">
        <v>41</v>
      </c>
      <c r="AX1584" s="11" t="s">
        <v>78</v>
      </c>
      <c r="AY1584" s="214" t="s">
        <v>168</v>
      </c>
    </row>
    <row r="1585" spans="2:65" s="12" customFormat="1" ht="13.5">
      <c r="B1585" s="215"/>
      <c r="C1585" s="216"/>
      <c r="D1585" s="217" t="s">
        <v>177</v>
      </c>
      <c r="E1585" s="218" t="s">
        <v>22</v>
      </c>
      <c r="F1585" s="219" t="s">
        <v>87</v>
      </c>
      <c r="G1585" s="216"/>
      <c r="H1585" s="220">
        <v>2</v>
      </c>
      <c r="I1585" s="221"/>
      <c r="J1585" s="216"/>
      <c r="K1585" s="216"/>
      <c r="L1585" s="222"/>
      <c r="M1585" s="223"/>
      <c r="N1585" s="224"/>
      <c r="O1585" s="224"/>
      <c r="P1585" s="224"/>
      <c r="Q1585" s="224"/>
      <c r="R1585" s="224"/>
      <c r="S1585" s="224"/>
      <c r="T1585" s="225"/>
      <c r="AT1585" s="226" t="s">
        <v>177</v>
      </c>
      <c r="AU1585" s="226" t="s">
        <v>87</v>
      </c>
      <c r="AV1585" s="12" t="s">
        <v>87</v>
      </c>
      <c r="AW1585" s="12" t="s">
        <v>41</v>
      </c>
      <c r="AX1585" s="12" t="s">
        <v>78</v>
      </c>
      <c r="AY1585" s="226" t="s">
        <v>168</v>
      </c>
    </row>
    <row r="1586" spans="2:65" s="1" customFormat="1" ht="22.5" customHeight="1">
      <c r="B1586" s="39"/>
      <c r="C1586" s="191" t="s">
        <v>2869</v>
      </c>
      <c r="D1586" s="191" t="s">
        <v>170</v>
      </c>
      <c r="E1586" s="192" t="s">
        <v>2870</v>
      </c>
      <c r="F1586" s="193" t="s">
        <v>2783</v>
      </c>
      <c r="G1586" s="194" t="s">
        <v>276</v>
      </c>
      <c r="H1586" s="195">
        <v>41</v>
      </c>
      <c r="I1586" s="196"/>
      <c r="J1586" s="197">
        <f>ROUND(I1586*H1586,2)</f>
        <v>0</v>
      </c>
      <c r="K1586" s="193" t="s">
        <v>22</v>
      </c>
      <c r="L1586" s="59"/>
      <c r="M1586" s="198" t="s">
        <v>22</v>
      </c>
      <c r="N1586" s="199" t="s">
        <v>49</v>
      </c>
      <c r="O1586" s="40"/>
      <c r="P1586" s="200">
        <f>O1586*H1586</f>
        <v>0</v>
      </c>
      <c r="Q1586" s="200">
        <v>0</v>
      </c>
      <c r="R1586" s="200">
        <f>Q1586*H1586</f>
        <v>0</v>
      </c>
      <c r="S1586" s="200">
        <v>0</v>
      </c>
      <c r="T1586" s="201">
        <f>S1586*H1586</f>
        <v>0</v>
      </c>
      <c r="AR1586" s="22" t="s">
        <v>575</v>
      </c>
      <c r="AT1586" s="22" t="s">
        <v>170</v>
      </c>
      <c r="AU1586" s="22" t="s">
        <v>87</v>
      </c>
      <c r="AY1586" s="22" t="s">
        <v>168</v>
      </c>
      <c r="BE1586" s="202">
        <f>IF(N1586="základní",J1586,0)</f>
        <v>0</v>
      </c>
      <c r="BF1586" s="202">
        <f>IF(N1586="snížená",J1586,0)</f>
        <v>0</v>
      </c>
      <c r="BG1586" s="202">
        <f>IF(N1586="zákl. přenesená",J1586,0)</f>
        <v>0</v>
      </c>
      <c r="BH1586" s="202">
        <f>IF(N1586="sníž. přenesená",J1586,0)</f>
        <v>0</v>
      </c>
      <c r="BI1586" s="202">
        <f>IF(N1586="nulová",J1586,0)</f>
        <v>0</v>
      </c>
      <c r="BJ1586" s="22" t="s">
        <v>24</v>
      </c>
      <c r="BK1586" s="202">
        <f>ROUND(I1586*H1586,2)</f>
        <v>0</v>
      </c>
      <c r="BL1586" s="22" t="s">
        <v>575</v>
      </c>
      <c r="BM1586" s="22" t="s">
        <v>2871</v>
      </c>
    </row>
    <row r="1587" spans="2:65" s="11" customFormat="1" ht="13.5">
      <c r="B1587" s="203"/>
      <c r="C1587" s="204"/>
      <c r="D1587" s="205" t="s">
        <v>177</v>
      </c>
      <c r="E1587" s="206" t="s">
        <v>22</v>
      </c>
      <c r="F1587" s="207" t="s">
        <v>2872</v>
      </c>
      <c r="G1587" s="204"/>
      <c r="H1587" s="208" t="s">
        <v>22</v>
      </c>
      <c r="I1587" s="209"/>
      <c r="J1587" s="204"/>
      <c r="K1587" s="204"/>
      <c r="L1587" s="210"/>
      <c r="M1587" s="211"/>
      <c r="N1587" s="212"/>
      <c r="O1587" s="212"/>
      <c r="P1587" s="212"/>
      <c r="Q1587" s="212"/>
      <c r="R1587" s="212"/>
      <c r="S1587" s="212"/>
      <c r="T1587" s="213"/>
      <c r="AT1587" s="214" t="s">
        <v>177</v>
      </c>
      <c r="AU1587" s="214" t="s">
        <v>87</v>
      </c>
      <c r="AV1587" s="11" t="s">
        <v>24</v>
      </c>
      <c r="AW1587" s="11" t="s">
        <v>41</v>
      </c>
      <c r="AX1587" s="11" t="s">
        <v>78</v>
      </c>
      <c r="AY1587" s="214" t="s">
        <v>168</v>
      </c>
    </row>
    <row r="1588" spans="2:65" s="12" customFormat="1" ht="13.5">
      <c r="B1588" s="215"/>
      <c r="C1588" s="216"/>
      <c r="D1588" s="217" t="s">
        <v>177</v>
      </c>
      <c r="E1588" s="218" t="s">
        <v>22</v>
      </c>
      <c r="F1588" s="219" t="s">
        <v>411</v>
      </c>
      <c r="G1588" s="216"/>
      <c r="H1588" s="220">
        <v>41</v>
      </c>
      <c r="I1588" s="221"/>
      <c r="J1588" s="216"/>
      <c r="K1588" s="216"/>
      <c r="L1588" s="222"/>
      <c r="M1588" s="223"/>
      <c r="N1588" s="224"/>
      <c r="O1588" s="224"/>
      <c r="P1588" s="224"/>
      <c r="Q1588" s="224"/>
      <c r="R1588" s="224"/>
      <c r="S1588" s="224"/>
      <c r="T1588" s="225"/>
      <c r="AT1588" s="226" t="s">
        <v>177</v>
      </c>
      <c r="AU1588" s="226" t="s">
        <v>87</v>
      </c>
      <c r="AV1588" s="12" t="s">
        <v>87</v>
      </c>
      <c r="AW1588" s="12" t="s">
        <v>41</v>
      </c>
      <c r="AX1588" s="12" t="s">
        <v>78</v>
      </c>
      <c r="AY1588" s="226" t="s">
        <v>168</v>
      </c>
    </row>
    <row r="1589" spans="2:65" s="1" customFormat="1" ht="22.5" customHeight="1">
      <c r="B1589" s="39"/>
      <c r="C1589" s="191" t="s">
        <v>2873</v>
      </c>
      <c r="D1589" s="191" t="s">
        <v>170</v>
      </c>
      <c r="E1589" s="192" t="s">
        <v>2874</v>
      </c>
      <c r="F1589" s="193" t="s">
        <v>2788</v>
      </c>
      <c r="G1589" s="194" t="s">
        <v>1373</v>
      </c>
      <c r="H1589" s="195">
        <v>1</v>
      </c>
      <c r="I1589" s="196"/>
      <c r="J1589" s="197">
        <f>ROUND(I1589*H1589,2)</f>
        <v>0</v>
      </c>
      <c r="K1589" s="193" t="s">
        <v>22</v>
      </c>
      <c r="L1589" s="59"/>
      <c r="M1589" s="198" t="s">
        <v>22</v>
      </c>
      <c r="N1589" s="199" t="s">
        <v>49</v>
      </c>
      <c r="O1589" s="40"/>
      <c r="P1589" s="200">
        <f>O1589*H1589</f>
        <v>0</v>
      </c>
      <c r="Q1589" s="200">
        <v>0</v>
      </c>
      <c r="R1589" s="200">
        <f>Q1589*H1589</f>
        <v>0</v>
      </c>
      <c r="S1589" s="200">
        <v>0</v>
      </c>
      <c r="T1589" s="201">
        <f>S1589*H1589</f>
        <v>0</v>
      </c>
      <c r="AR1589" s="22" t="s">
        <v>575</v>
      </c>
      <c r="AT1589" s="22" t="s">
        <v>170</v>
      </c>
      <c r="AU1589" s="22" t="s">
        <v>87</v>
      </c>
      <c r="AY1589" s="22" t="s">
        <v>168</v>
      </c>
      <c r="BE1589" s="202">
        <f>IF(N1589="základní",J1589,0)</f>
        <v>0</v>
      </c>
      <c r="BF1589" s="202">
        <f>IF(N1589="snížená",J1589,0)</f>
        <v>0</v>
      </c>
      <c r="BG1589" s="202">
        <f>IF(N1589="zákl. přenesená",J1589,0)</f>
        <v>0</v>
      </c>
      <c r="BH1589" s="202">
        <f>IF(N1589="sníž. přenesená",J1589,0)</f>
        <v>0</v>
      </c>
      <c r="BI1589" s="202">
        <f>IF(N1589="nulová",J1589,0)</f>
        <v>0</v>
      </c>
      <c r="BJ1589" s="22" t="s">
        <v>24</v>
      </c>
      <c r="BK1589" s="202">
        <f>ROUND(I1589*H1589,2)</f>
        <v>0</v>
      </c>
      <c r="BL1589" s="22" t="s">
        <v>575</v>
      </c>
      <c r="BM1589" s="22" t="s">
        <v>2875</v>
      </c>
    </row>
    <row r="1590" spans="2:65" s="11" customFormat="1" ht="13.5">
      <c r="B1590" s="203"/>
      <c r="C1590" s="204"/>
      <c r="D1590" s="205" t="s">
        <v>177</v>
      </c>
      <c r="E1590" s="206" t="s">
        <v>22</v>
      </c>
      <c r="F1590" s="207" t="s">
        <v>2876</v>
      </c>
      <c r="G1590" s="204"/>
      <c r="H1590" s="208" t="s">
        <v>22</v>
      </c>
      <c r="I1590" s="209"/>
      <c r="J1590" s="204"/>
      <c r="K1590" s="204"/>
      <c r="L1590" s="210"/>
      <c r="M1590" s="211"/>
      <c r="N1590" s="212"/>
      <c r="O1590" s="212"/>
      <c r="P1590" s="212"/>
      <c r="Q1590" s="212"/>
      <c r="R1590" s="212"/>
      <c r="S1590" s="212"/>
      <c r="T1590" s="213"/>
      <c r="AT1590" s="214" t="s">
        <v>177</v>
      </c>
      <c r="AU1590" s="214" t="s">
        <v>87</v>
      </c>
      <c r="AV1590" s="11" t="s">
        <v>24</v>
      </c>
      <c r="AW1590" s="11" t="s">
        <v>41</v>
      </c>
      <c r="AX1590" s="11" t="s">
        <v>78</v>
      </c>
      <c r="AY1590" s="214" t="s">
        <v>168</v>
      </c>
    </row>
    <row r="1591" spans="2:65" s="12" customFormat="1" ht="13.5">
      <c r="B1591" s="215"/>
      <c r="C1591" s="216"/>
      <c r="D1591" s="217" t="s">
        <v>177</v>
      </c>
      <c r="E1591" s="218" t="s">
        <v>22</v>
      </c>
      <c r="F1591" s="219" t="s">
        <v>24</v>
      </c>
      <c r="G1591" s="216"/>
      <c r="H1591" s="220">
        <v>1</v>
      </c>
      <c r="I1591" s="221"/>
      <c r="J1591" s="216"/>
      <c r="K1591" s="216"/>
      <c r="L1591" s="222"/>
      <c r="M1591" s="223"/>
      <c r="N1591" s="224"/>
      <c r="O1591" s="224"/>
      <c r="P1591" s="224"/>
      <c r="Q1591" s="224"/>
      <c r="R1591" s="224"/>
      <c r="S1591" s="224"/>
      <c r="T1591" s="225"/>
      <c r="AT1591" s="226" t="s">
        <v>177</v>
      </c>
      <c r="AU1591" s="226" t="s">
        <v>87</v>
      </c>
      <c r="AV1591" s="12" t="s">
        <v>87</v>
      </c>
      <c r="AW1591" s="12" t="s">
        <v>41</v>
      </c>
      <c r="AX1591" s="12" t="s">
        <v>78</v>
      </c>
      <c r="AY1591" s="226" t="s">
        <v>168</v>
      </c>
    </row>
    <row r="1592" spans="2:65" s="1" customFormat="1" ht="22.5" customHeight="1">
      <c r="B1592" s="39"/>
      <c r="C1592" s="191" t="s">
        <v>2877</v>
      </c>
      <c r="D1592" s="191" t="s">
        <v>170</v>
      </c>
      <c r="E1592" s="192" t="s">
        <v>2878</v>
      </c>
      <c r="F1592" s="193" t="s">
        <v>2879</v>
      </c>
      <c r="G1592" s="194" t="s">
        <v>1373</v>
      </c>
      <c r="H1592" s="195">
        <v>1</v>
      </c>
      <c r="I1592" s="196"/>
      <c r="J1592" s="197">
        <f>ROUND(I1592*H1592,2)</f>
        <v>0</v>
      </c>
      <c r="K1592" s="193" t="s">
        <v>22</v>
      </c>
      <c r="L1592" s="59"/>
      <c r="M1592" s="198" t="s">
        <v>22</v>
      </c>
      <c r="N1592" s="199" t="s">
        <v>49</v>
      </c>
      <c r="O1592" s="40"/>
      <c r="P1592" s="200">
        <f>O1592*H1592</f>
        <v>0</v>
      </c>
      <c r="Q1592" s="200">
        <v>0</v>
      </c>
      <c r="R1592" s="200">
        <f>Q1592*H1592</f>
        <v>0</v>
      </c>
      <c r="S1592" s="200">
        <v>0</v>
      </c>
      <c r="T1592" s="201">
        <f>S1592*H1592</f>
        <v>0</v>
      </c>
      <c r="AR1592" s="22" t="s">
        <v>575</v>
      </c>
      <c r="AT1592" s="22" t="s">
        <v>170</v>
      </c>
      <c r="AU1592" s="22" t="s">
        <v>87</v>
      </c>
      <c r="AY1592" s="22" t="s">
        <v>168</v>
      </c>
      <c r="BE1592" s="202">
        <f>IF(N1592="základní",J1592,0)</f>
        <v>0</v>
      </c>
      <c r="BF1592" s="202">
        <f>IF(N1592="snížená",J1592,0)</f>
        <v>0</v>
      </c>
      <c r="BG1592" s="202">
        <f>IF(N1592="zákl. přenesená",J1592,0)</f>
        <v>0</v>
      </c>
      <c r="BH1592" s="202">
        <f>IF(N1592="sníž. přenesená",J1592,0)</f>
        <v>0</v>
      </c>
      <c r="BI1592" s="202">
        <f>IF(N1592="nulová",J1592,0)</f>
        <v>0</v>
      </c>
      <c r="BJ1592" s="22" t="s">
        <v>24</v>
      </c>
      <c r="BK1592" s="202">
        <f>ROUND(I1592*H1592,2)</f>
        <v>0</v>
      </c>
      <c r="BL1592" s="22" t="s">
        <v>575</v>
      </c>
      <c r="BM1592" s="22" t="s">
        <v>2880</v>
      </c>
    </row>
    <row r="1593" spans="2:65" s="11" customFormat="1" ht="27">
      <c r="B1593" s="203"/>
      <c r="C1593" s="204"/>
      <c r="D1593" s="205" t="s">
        <v>177</v>
      </c>
      <c r="E1593" s="206" t="s">
        <v>22</v>
      </c>
      <c r="F1593" s="207" t="s">
        <v>2881</v>
      </c>
      <c r="G1593" s="204"/>
      <c r="H1593" s="208" t="s">
        <v>22</v>
      </c>
      <c r="I1593" s="209"/>
      <c r="J1593" s="204"/>
      <c r="K1593" s="204"/>
      <c r="L1593" s="210"/>
      <c r="M1593" s="211"/>
      <c r="N1593" s="212"/>
      <c r="O1593" s="212"/>
      <c r="P1593" s="212"/>
      <c r="Q1593" s="212"/>
      <c r="R1593" s="212"/>
      <c r="S1593" s="212"/>
      <c r="T1593" s="213"/>
      <c r="AT1593" s="214" t="s">
        <v>177</v>
      </c>
      <c r="AU1593" s="214" t="s">
        <v>87</v>
      </c>
      <c r="AV1593" s="11" t="s">
        <v>24</v>
      </c>
      <c r="AW1593" s="11" t="s">
        <v>41</v>
      </c>
      <c r="AX1593" s="11" t="s">
        <v>78</v>
      </c>
      <c r="AY1593" s="214" t="s">
        <v>168</v>
      </c>
    </row>
    <row r="1594" spans="2:65" s="12" customFormat="1" ht="13.5">
      <c r="B1594" s="215"/>
      <c r="C1594" s="216"/>
      <c r="D1594" s="217" t="s">
        <v>177</v>
      </c>
      <c r="E1594" s="218" t="s">
        <v>22</v>
      </c>
      <c r="F1594" s="219" t="s">
        <v>24</v>
      </c>
      <c r="G1594" s="216"/>
      <c r="H1594" s="220">
        <v>1</v>
      </c>
      <c r="I1594" s="221"/>
      <c r="J1594" s="216"/>
      <c r="K1594" s="216"/>
      <c r="L1594" s="222"/>
      <c r="M1594" s="223"/>
      <c r="N1594" s="224"/>
      <c r="O1594" s="224"/>
      <c r="P1594" s="224"/>
      <c r="Q1594" s="224"/>
      <c r="R1594" s="224"/>
      <c r="S1594" s="224"/>
      <c r="T1594" s="225"/>
      <c r="AT1594" s="226" t="s">
        <v>177</v>
      </c>
      <c r="AU1594" s="226" t="s">
        <v>87</v>
      </c>
      <c r="AV1594" s="12" t="s">
        <v>87</v>
      </c>
      <c r="AW1594" s="12" t="s">
        <v>41</v>
      </c>
      <c r="AX1594" s="12" t="s">
        <v>78</v>
      </c>
      <c r="AY1594" s="226" t="s">
        <v>168</v>
      </c>
    </row>
    <row r="1595" spans="2:65" s="1" customFormat="1" ht="22.5" customHeight="1">
      <c r="B1595" s="39"/>
      <c r="C1595" s="191" t="s">
        <v>732</v>
      </c>
      <c r="D1595" s="191" t="s">
        <v>170</v>
      </c>
      <c r="E1595" s="192" t="s">
        <v>2882</v>
      </c>
      <c r="F1595" s="193" t="s">
        <v>2793</v>
      </c>
      <c r="G1595" s="194" t="s">
        <v>1373</v>
      </c>
      <c r="H1595" s="195">
        <v>1</v>
      </c>
      <c r="I1595" s="196"/>
      <c r="J1595" s="197">
        <f>ROUND(I1595*H1595,2)</f>
        <v>0</v>
      </c>
      <c r="K1595" s="193" t="s">
        <v>22</v>
      </c>
      <c r="L1595" s="59"/>
      <c r="M1595" s="198" t="s">
        <v>22</v>
      </c>
      <c r="N1595" s="199" t="s">
        <v>49</v>
      </c>
      <c r="O1595" s="40"/>
      <c r="P1595" s="200">
        <f>O1595*H1595</f>
        <v>0</v>
      </c>
      <c r="Q1595" s="200">
        <v>0</v>
      </c>
      <c r="R1595" s="200">
        <f>Q1595*H1595</f>
        <v>0</v>
      </c>
      <c r="S1595" s="200">
        <v>0</v>
      </c>
      <c r="T1595" s="201">
        <f>S1595*H1595</f>
        <v>0</v>
      </c>
      <c r="AR1595" s="22" t="s">
        <v>575</v>
      </c>
      <c r="AT1595" s="22" t="s">
        <v>170</v>
      </c>
      <c r="AU1595" s="22" t="s">
        <v>87</v>
      </c>
      <c r="AY1595" s="22" t="s">
        <v>168</v>
      </c>
      <c r="BE1595" s="202">
        <f>IF(N1595="základní",J1595,0)</f>
        <v>0</v>
      </c>
      <c r="BF1595" s="202">
        <f>IF(N1595="snížená",J1595,0)</f>
        <v>0</v>
      </c>
      <c r="BG1595" s="202">
        <f>IF(N1595="zákl. přenesená",J1595,0)</f>
        <v>0</v>
      </c>
      <c r="BH1595" s="202">
        <f>IF(N1595="sníž. přenesená",J1595,0)</f>
        <v>0</v>
      </c>
      <c r="BI1595" s="202">
        <f>IF(N1595="nulová",J1595,0)</f>
        <v>0</v>
      </c>
      <c r="BJ1595" s="22" t="s">
        <v>24</v>
      </c>
      <c r="BK1595" s="202">
        <f>ROUND(I1595*H1595,2)</f>
        <v>0</v>
      </c>
      <c r="BL1595" s="22" t="s">
        <v>575</v>
      </c>
      <c r="BM1595" s="22" t="s">
        <v>2883</v>
      </c>
    </row>
    <row r="1596" spans="2:65" s="11" customFormat="1" ht="13.5">
      <c r="B1596" s="203"/>
      <c r="C1596" s="204"/>
      <c r="D1596" s="205" t="s">
        <v>177</v>
      </c>
      <c r="E1596" s="206" t="s">
        <v>22</v>
      </c>
      <c r="F1596" s="207" t="s">
        <v>2795</v>
      </c>
      <c r="G1596" s="204"/>
      <c r="H1596" s="208" t="s">
        <v>22</v>
      </c>
      <c r="I1596" s="209"/>
      <c r="J1596" s="204"/>
      <c r="K1596" s="204"/>
      <c r="L1596" s="210"/>
      <c r="M1596" s="211"/>
      <c r="N1596" s="212"/>
      <c r="O1596" s="212"/>
      <c r="P1596" s="212"/>
      <c r="Q1596" s="212"/>
      <c r="R1596" s="212"/>
      <c r="S1596" s="212"/>
      <c r="T1596" s="213"/>
      <c r="AT1596" s="214" t="s">
        <v>177</v>
      </c>
      <c r="AU1596" s="214" t="s">
        <v>87</v>
      </c>
      <c r="AV1596" s="11" t="s">
        <v>24</v>
      </c>
      <c r="AW1596" s="11" t="s">
        <v>41</v>
      </c>
      <c r="AX1596" s="11" t="s">
        <v>78</v>
      </c>
      <c r="AY1596" s="214" t="s">
        <v>168</v>
      </c>
    </row>
    <row r="1597" spans="2:65" s="12" customFormat="1" ht="13.5">
      <c r="B1597" s="215"/>
      <c r="C1597" s="216"/>
      <c r="D1597" s="217" t="s">
        <v>177</v>
      </c>
      <c r="E1597" s="218" t="s">
        <v>22</v>
      </c>
      <c r="F1597" s="219" t="s">
        <v>24</v>
      </c>
      <c r="G1597" s="216"/>
      <c r="H1597" s="220">
        <v>1</v>
      </c>
      <c r="I1597" s="221"/>
      <c r="J1597" s="216"/>
      <c r="K1597" s="216"/>
      <c r="L1597" s="222"/>
      <c r="M1597" s="223"/>
      <c r="N1597" s="224"/>
      <c r="O1597" s="224"/>
      <c r="P1597" s="224"/>
      <c r="Q1597" s="224"/>
      <c r="R1597" s="224"/>
      <c r="S1597" s="224"/>
      <c r="T1597" s="225"/>
      <c r="AT1597" s="226" t="s">
        <v>177</v>
      </c>
      <c r="AU1597" s="226" t="s">
        <v>87</v>
      </c>
      <c r="AV1597" s="12" t="s">
        <v>87</v>
      </c>
      <c r="AW1597" s="12" t="s">
        <v>41</v>
      </c>
      <c r="AX1597" s="12" t="s">
        <v>78</v>
      </c>
      <c r="AY1597" s="226" t="s">
        <v>168</v>
      </c>
    </row>
    <row r="1598" spans="2:65" s="1" customFormat="1" ht="22.5" customHeight="1">
      <c r="B1598" s="39"/>
      <c r="C1598" s="191" t="s">
        <v>2884</v>
      </c>
      <c r="D1598" s="191" t="s">
        <v>170</v>
      </c>
      <c r="E1598" s="192" t="s">
        <v>2885</v>
      </c>
      <c r="F1598" s="193" t="s">
        <v>2886</v>
      </c>
      <c r="G1598" s="194" t="s">
        <v>1373</v>
      </c>
      <c r="H1598" s="195">
        <v>1</v>
      </c>
      <c r="I1598" s="196"/>
      <c r="J1598" s="197">
        <f>ROUND(I1598*H1598,2)</f>
        <v>0</v>
      </c>
      <c r="K1598" s="193" t="s">
        <v>22</v>
      </c>
      <c r="L1598" s="59"/>
      <c r="M1598" s="198" t="s">
        <v>22</v>
      </c>
      <c r="N1598" s="199" t="s">
        <v>49</v>
      </c>
      <c r="O1598" s="40"/>
      <c r="P1598" s="200">
        <f>O1598*H1598</f>
        <v>0</v>
      </c>
      <c r="Q1598" s="200">
        <v>0</v>
      </c>
      <c r="R1598" s="200">
        <f>Q1598*H1598</f>
        <v>0</v>
      </c>
      <c r="S1598" s="200">
        <v>0</v>
      </c>
      <c r="T1598" s="201">
        <f>S1598*H1598</f>
        <v>0</v>
      </c>
      <c r="AR1598" s="22" t="s">
        <v>575</v>
      </c>
      <c r="AT1598" s="22" t="s">
        <v>170</v>
      </c>
      <c r="AU1598" s="22" t="s">
        <v>87</v>
      </c>
      <c r="AY1598" s="22" t="s">
        <v>168</v>
      </c>
      <c r="BE1598" s="202">
        <f>IF(N1598="základní",J1598,0)</f>
        <v>0</v>
      </c>
      <c r="BF1598" s="202">
        <f>IF(N1598="snížená",J1598,0)</f>
        <v>0</v>
      </c>
      <c r="BG1598" s="202">
        <f>IF(N1598="zákl. přenesená",J1598,0)</f>
        <v>0</v>
      </c>
      <c r="BH1598" s="202">
        <f>IF(N1598="sníž. přenesená",J1598,0)</f>
        <v>0</v>
      </c>
      <c r="BI1598" s="202">
        <f>IF(N1598="nulová",J1598,0)</f>
        <v>0</v>
      </c>
      <c r="BJ1598" s="22" t="s">
        <v>24</v>
      </c>
      <c r="BK1598" s="202">
        <f>ROUND(I1598*H1598,2)</f>
        <v>0</v>
      </c>
      <c r="BL1598" s="22" t="s">
        <v>575</v>
      </c>
      <c r="BM1598" s="22" t="s">
        <v>2887</v>
      </c>
    </row>
    <row r="1599" spans="2:65" s="1" customFormat="1" ht="31.5" customHeight="1">
      <c r="B1599" s="39"/>
      <c r="C1599" s="191" t="s">
        <v>2888</v>
      </c>
      <c r="D1599" s="191" t="s">
        <v>170</v>
      </c>
      <c r="E1599" s="192" t="s">
        <v>2889</v>
      </c>
      <c r="F1599" s="193" t="s">
        <v>2890</v>
      </c>
      <c r="G1599" s="194" t="s">
        <v>24</v>
      </c>
      <c r="H1599" s="195">
        <v>1</v>
      </c>
      <c r="I1599" s="196"/>
      <c r="J1599" s="197">
        <f>ROUND(I1599*H1599,2)</f>
        <v>0</v>
      </c>
      <c r="K1599" s="193" t="s">
        <v>22</v>
      </c>
      <c r="L1599" s="59"/>
      <c r="M1599" s="198" t="s">
        <v>22</v>
      </c>
      <c r="N1599" s="199" t="s">
        <v>49</v>
      </c>
      <c r="O1599" s="40"/>
      <c r="P1599" s="200">
        <f>O1599*H1599</f>
        <v>0</v>
      </c>
      <c r="Q1599" s="200">
        <v>0</v>
      </c>
      <c r="R1599" s="200">
        <f>Q1599*H1599</f>
        <v>0</v>
      </c>
      <c r="S1599" s="200">
        <v>0</v>
      </c>
      <c r="T1599" s="201">
        <f>S1599*H1599</f>
        <v>0</v>
      </c>
      <c r="AR1599" s="22" t="s">
        <v>575</v>
      </c>
      <c r="AT1599" s="22" t="s">
        <v>170</v>
      </c>
      <c r="AU1599" s="22" t="s">
        <v>87</v>
      </c>
      <c r="AY1599" s="22" t="s">
        <v>168</v>
      </c>
      <c r="BE1599" s="202">
        <f>IF(N1599="základní",J1599,0)</f>
        <v>0</v>
      </c>
      <c r="BF1599" s="202">
        <f>IF(N1599="snížená",J1599,0)</f>
        <v>0</v>
      </c>
      <c r="BG1599" s="202">
        <f>IF(N1599="zákl. přenesená",J1599,0)</f>
        <v>0</v>
      </c>
      <c r="BH1599" s="202">
        <f>IF(N1599="sníž. přenesená",J1599,0)</f>
        <v>0</v>
      </c>
      <c r="BI1599" s="202">
        <f>IF(N1599="nulová",J1599,0)</f>
        <v>0</v>
      </c>
      <c r="BJ1599" s="22" t="s">
        <v>24</v>
      </c>
      <c r="BK1599" s="202">
        <f>ROUND(I1599*H1599,2)</f>
        <v>0</v>
      </c>
      <c r="BL1599" s="22" t="s">
        <v>575</v>
      </c>
      <c r="BM1599" s="22" t="s">
        <v>2891</v>
      </c>
    </row>
    <row r="1600" spans="2:65" s="1" customFormat="1" ht="22.5" customHeight="1">
      <c r="B1600" s="39"/>
      <c r="C1600" s="191" t="s">
        <v>2892</v>
      </c>
      <c r="D1600" s="191" t="s">
        <v>170</v>
      </c>
      <c r="E1600" s="192" t="s">
        <v>2893</v>
      </c>
      <c r="F1600" s="193" t="s">
        <v>2894</v>
      </c>
      <c r="G1600" s="194" t="s">
        <v>22</v>
      </c>
      <c r="H1600" s="195">
        <v>1</v>
      </c>
      <c r="I1600" s="196"/>
      <c r="J1600" s="197">
        <f>ROUND(I1600*H1600,2)</f>
        <v>0</v>
      </c>
      <c r="K1600" s="193" t="s">
        <v>22</v>
      </c>
      <c r="L1600" s="59"/>
      <c r="M1600" s="198" t="s">
        <v>22</v>
      </c>
      <c r="N1600" s="199" t="s">
        <v>49</v>
      </c>
      <c r="O1600" s="40"/>
      <c r="P1600" s="200">
        <f>O1600*H1600</f>
        <v>0</v>
      </c>
      <c r="Q1600" s="200">
        <v>0</v>
      </c>
      <c r="R1600" s="200">
        <f>Q1600*H1600</f>
        <v>0</v>
      </c>
      <c r="S1600" s="200">
        <v>0</v>
      </c>
      <c r="T1600" s="201">
        <f>S1600*H1600</f>
        <v>0</v>
      </c>
      <c r="AR1600" s="22" t="s">
        <v>575</v>
      </c>
      <c r="AT1600" s="22" t="s">
        <v>170</v>
      </c>
      <c r="AU1600" s="22" t="s">
        <v>87</v>
      </c>
      <c r="AY1600" s="22" t="s">
        <v>168</v>
      </c>
      <c r="BE1600" s="202">
        <f>IF(N1600="základní",J1600,0)</f>
        <v>0</v>
      </c>
      <c r="BF1600" s="202">
        <f>IF(N1600="snížená",J1600,0)</f>
        <v>0</v>
      </c>
      <c r="BG1600" s="202">
        <f>IF(N1600="zákl. přenesená",J1600,0)</f>
        <v>0</v>
      </c>
      <c r="BH1600" s="202">
        <f>IF(N1600="sníž. přenesená",J1600,0)</f>
        <v>0</v>
      </c>
      <c r="BI1600" s="202">
        <f>IF(N1600="nulová",J1600,0)</f>
        <v>0</v>
      </c>
      <c r="BJ1600" s="22" t="s">
        <v>24</v>
      </c>
      <c r="BK1600" s="202">
        <f>ROUND(I1600*H1600,2)</f>
        <v>0</v>
      </c>
      <c r="BL1600" s="22" t="s">
        <v>575</v>
      </c>
      <c r="BM1600" s="22" t="s">
        <v>2895</v>
      </c>
    </row>
    <row r="1601" spans="2:65" s="1" customFormat="1" ht="31.5" customHeight="1">
      <c r="B1601" s="39"/>
      <c r="C1601" s="191" t="s">
        <v>2896</v>
      </c>
      <c r="D1601" s="191" t="s">
        <v>170</v>
      </c>
      <c r="E1601" s="192" t="s">
        <v>2897</v>
      </c>
      <c r="F1601" s="193" t="s">
        <v>2898</v>
      </c>
      <c r="G1601" s="194" t="s">
        <v>1373</v>
      </c>
      <c r="H1601" s="195">
        <v>1</v>
      </c>
      <c r="I1601" s="196"/>
      <c r="J1601" s="197">
        <f>ROUND(I1601*H1601,2)</f>
        <v>0</v>
      </c>
      <c r="K1601" s="193" t="s">
        <v>22</v>
      </c>
      <c r="L1601" s="59"/>
      <c r="M1601" s="198" t="s">
        <v>22</v>
      </c>
      <c r="N1601" s="199" t="s">
        <v>49</v>
      </c>
      <c r="O1601" s="40"/>
      <c r="P1601" s="200">
        <f>O1601*H1601</f>
        <v>0</v>
      </c>
      <c r="Q1601" s="200">
        <v>0</v>
      </c>
      <c r="R1601" s="200">
        <f>Q1601*H1601</f>
        <v>0</v>
      </c>
      <c r="S1601" s="200">
        <v>0</v>
      </c>
      <c r="T1601" s="201">
        <f>S1601*H1601</f>
        <v>0</v>
      </c>
      <c r="AR1601" s="22" t="s">
        <v>575</v>
      </c>
      <c r="AT1601" s="22" t="s">
        <v>170</v>
      </c>
      <c r="AU1601" s="22" t="s">
        <v>87</v>
      </c>
      <c r="AY1601" s="22" t="s">
        <v>168</v>
      </c>
      <c r="BE1601" s="202">
        <f>IF(N1601="základní",J1601,0)</f>
        <v>0</v>
      </c>
      <c r="BF1601" s="202">
        <f>IF(N1601="snížená",J1601,0)</f>
        <v>0</v>
      </c>
      <c r="BG1601" s="202">
        <f>IF(N1601="zákl. přenesená",J1601,0)</f>
        <v>0</v>
      </c>
      <c r="BH1601" s="202">
        <f>IF(N1601="sníž. přenesená",J1601,0)</f>
        <v>0</v>
      </c>
      <c r="BI1601" s="202">
        <f>IF(N1601="nulová",J1601,0)</f>
        <v>0</v>
      </c>
      <c r="BJ1601" s="22" t="s">
        <v>24</v>
      </c>
      <c r="BK1601" s="202">
        <f>ROUND(I1601*H1601,2)</f>
        <v>0</v>
      </c>
      <c r="BL1601" s="22" t="s">
        <v>575</v>
      </c>
      <c r="BM1601" s="22" t="s">
        <v>2899</v>
      </c>
    </row>
    <row r="1602" spans="2:65" s="10" customFormat="1" ht="29.85" customHeight="1">
      <c r="B1602" s="174"/>
      <c r="C1602" s="175"/>
      <c r="D1602" s="188" t="s">
        <v>77</v>
      </c>
      <c r="E1602" s="189" t="s">
        <v>2900</v>
      </c>
      <c r="F1602" s="189" t="s">
        <v>2901</v>
      </c>
      <c r="G1602" s="175"/>
      <c r="H1602" s="175"/>
      <c r="I1602" s="178"/>
      <c r="J1602" s="190">
        <f>BK1602</f>
        <v>0</v>
      </c>
      <c r="K1602" s="175"/>
      <c r="L1602" s="180"/>
      <c r="M1602" s="181"/>
      <c r="N1602" s="182"/>
      <c r="O1602" s="182"/>
      <c r="P1602" s="183">
        <f>SUM(P1603:P1647)</f>
        <v>0</v>
      </c>
      <c r="Q1602" s="182"/>
      <c r="R1602" s="183">
        <f>SUM(R1603:R1647)</f>
        <v>0</v>
      </c>
      <c r="S1602" s="182"/>
      <c r="T1602" s="184">
        <f>SUM(T1603:T1647)</f>
        <v>0</v>
      </c>
      <c r="AR1602" s="185" t="s">
        <v>183</v>
      </c>
      <c r="AT1602" s="186" t="s">
        <v>77</v>
      </c>
      <c r="AU1602" s="186" t="s">
        <v>24</v>
      </c>
      <c r="AY1602" s="185" t="s">
        <v>168</v>
      </c>
      <c r="BK1602" s="187">
        <f>SUM(BK1603:BK1647)</f>
        <v>0</v>
      </c>
    </row>
    <row r="1603" spans="2:65" s="1" customFormat="1" ht="22.5" customHeight="1">
      <c r="B1603" s="39"/>
      <c r="C1603" s="191" t="s">
        <v>2902</v>
      </c>
      <c r="D1603" s="191" t="s">
        <v>170</v>
      </c>
      <c r="E1603" s="192" t="s">
        <v>2903</v>
      </c>
      <c r="F1603" s="193" t="s">
        <v>2904</v>
      </c>
      <c r="G1603" s="194" t="s">
        <v>276</v>
      </c>
      <c r="H1603" s="195">
        <v>84</v>
      </c>
      <c r="I1603" s="196"/>
      <c r="J1603" s="197">
        <f>ROUND(I1603*H1603,2)</f>
        <v>0</v>
      </c>
      <c r="K1603" s="193" t="s">
        <v>22</v>
      </c>
      <c r="L1603" s="59"/>
      <c r="M1603" s="198" t="s">
        <v>22</v>
      </c>
      <c r="N1603" s="199" t="s">
        <v>49</v>
      </c>
      <c r="O1603" s="40"/>
      <c r="P1603" s="200">
        <f>O1603*H1603</f>
        <v>0</v>
      </c>
      <c r="Q1603" s="200">
        <v>0</v>
      </c>
      <c r="R1603" s="200">
        <f>Q1603*H1603</f>
        <v>0</v>
      </c>
      <c r="S1603" s="200">
        <v>0</v>
      </c>
      <c r="T1603" s="201">
        <f>S1603*H1603</f>
        <v>0</v>
      </c>
      <c r="AR1603" s="22" t="s">
        <v>575</v>
      </c>
      <c r="AT1603" s="22" t="s">
        <v>170</v>
      </c>
      <c r="AU1603" s="22" t="s">
        <v>87</v>
      </c>
      <c r="AY1603" s="22" t="s">
        <v>168</v>
      </c>
      <c r="BE1603" s="202">
        <f>IF(N1603="základní",J1603,0)</f>
        <v>0</v>
      </c>
      <c r="BF1603" s="202">
        <f>IF(N1603="snížená",J1603,0)</f>
        <v>0</v>
      </c>
      <c r="BG1603" s="202">
        <f>IF(N1603="zákl. přenesená",J1603,0)</f>
        <v>0</v>
      </c>
      <c r="BH1603" s="202">
        <f>IF(N1603="sníž. přenesená",J1603,0)</f>
        <v>0</v>
      </c>
      <c r="BI1603" s="202">
        <f>IF(N1603="nulová",J1603,0)</f>
        <v>0</v>
      </c>
      <c r="BJ1603" s="22" t="s">
        <v>24</v>
      </c>
      <c r="BK1603" s="202">
        <f>ROUND(I1603*H1603,2)</f>
        <v>0</v>
      </c>
      <c r="BL1603" s="22" t="s">
        <v>575</v>
      </c>
      <c r="BM1603" s="22" t="s">
        <v>2905</v>
      </c>
    </row>
    <row r="1604" spans="2:65" s="11" customFormat="1" ht="13.5">
      <c r="B1604" s="203"/>
      <c r="C1604" s="204"/>
      <c r="D1604" s="205" t="s">
        <v>177</v>
      </c>
      <c r="E1604" s="206" t="s">
        <v>22</v>
      </c>
      <c r="F1604" s="207" t="s">
        <v>2906</v>
      </c>
      <c r="G1604" s="204"/>
      <c r="H1604" s="208" t="s">
        <v>22</v>
      </c>
      <c r="I1604" s="209"/>
      <c r="J1604" s="204"/>
      <c r="K1604" s="204"/>
      <c r="L1604" s="210"/>
      <c r="M1604" s="211"/>
      <c r="N1604" s="212"/>
      <c r="O1604" s="212"/>
      <c r="P1604" s="212"/>
      <c r="Q1604" s="212"/>
      <c r="R1604" s="212"/>
      <c r="S1604" s="212"/>
      <c r="T1604" s="213"/>
      <c r="AT1604" s="214" t="s">
        <v>177</v>
      </c>
      <c r="AU1604" s="214" t="s">
        <v>87</v>
      </c>
      <c r="AV1604" s="11" t="s">
        <v>24</v>
      </c>
      <c r="AW1604" s="11" t="s">
        <v>41</v>
      </c>
      <c r="AX1604" s="11" t="s">
        <v>78</v>
      </c>
      <c r="AY1604" s="214" t="s">
        <v>168</v>
      </c>
    </row>
    <row r="1605" spans="2:65" s="12" customFormat="1" ht="13.5">
      <c r="B1605" s="215"/>
      <c r="C1605" s="216"/>
      <c r="D1605" s="217" t="s">
        <v>177</v>
      </c>
      <c r="E1605" s="218" t="s">
        <v>22</v>
      </c>
      <c r="F1605" s="219" t="s">
        <v>686</v>
      </c>
      <c r="G1605" s="216"/>
      <c r="H1605" s="220">
        <v>84</v>
      </c>
      <c r="I1605" s="221"/>
      <c r="J1605" s="216"/>
      <c r="K1605" s="216"/>
      <c r="L1605" s="222"/>
      <c r="M1605" s="223"/>
      <c r="N1605" s="224"/>
      <c r="O1605" s="224"/>
      <c r="P1605" s="224"/>
      <c r="Q1605" s="224"/>
      <c r="R1605" s="224"/>
      <c r="S1605" s="224"/>
      <c r="T1605" s="225"/>
      <c r="AT1605" s="226" t="s">
        <v>177</v>
      </c>
      <c r="AU1605" s="226" t="s">
        <v>87</v>
      </c>
      <c r="AV1605" s="12" t="s">
        <v>87</v>
      </c>
      <c r="AW1605" s="12" t="s">
        <v>41</v>
      </c>
      <c r="AX1605" s="12" t="s">
        <v>78</v>
      </c>
      <c r="AY1605" s="226" t="s">
        <v>168</v>
      </c>
    </row>
    <row r="1606" spans="2:65" s="1" customFormat="1" ht="22.5" customHeight="1">
      <c r="B1606" s="39"/>
      <c r="C1606" s="191" t="s">
        <v>2907</v>
      </c>
      <c r="D1606" s="191" t="s">
        <v>170</v>
      </c>
      <c r="E1606" s="192" t="s">
        <v>2908</v>
      </c>
      <c r="F1606" s="193" t="s">
        <v>2909</v>
      </c>
      <c r="G1606" s="194" t="s">
        <v>276</v>
      </c>
      <c r="H1606" s="195">
        <v>16</v>
      </c>
      <c r="I1606" s="196"/>
      <c r="J1606" s="197">
        <f>ROUND(I1606*H1606,2)</f>
        <v>0</v>
      </c>
      <c r="K1606" s="193" t="s">
        <v>22</v>
      </c>
      <c r="L1606" s="59"/>
      <c r="M1606" s="198" t="s">
        <v>22</v>
      </c>
      <c r="N1606" s="199" t="s">
        <v>49</v>
      </c>
      <c r="O1606" s="40"/>
      <c r="P1606" s="200">
        <f>O1606*H1606</f>
        <v>0</v>
      </c>
      <c r="Q1606" s="200">
        <v>0</v>
      </c>
      <c r="R1606" s="200">
        <f>Q1606*H1606</f>
        <v>0</v>
      </c>
      <c r="S1606" s="200">
        <v>0</v>
      </c>
      <c r="T1606" s="201">
        <f>S1606*H1606</f>
        <v>0</v>
      </c>
      <c r="AR1606" s="22" t="s">
        <v>575</v>
      </c>
      <c r="AT1606" s="22" t="s">
        <v>170</v>
      </c>
      <c r="AU1606" s="22" t="s">
        <v>87</v>
      </c>
      <c r="AY1606" s="22" t="s">
        <v>168</v>
      </c>
      <c r="BE1606" s="202">
        <f>IF(N1606="základní",J1606,0)</f>
        <v>0</v>
      </c>
      <c r="BF1606" s="202">
        <f>IF(N1606="snížená",J1606,0)</f>
        <v>0</v>
      </c>
      <c r="BG1606" s="202">
        <f>IF(N1606="zákl. přenesená",J1606,0)</f>
        <v>0</v>
      </c>
      <c r="BH1606" s="202">
        <f>IF(N1606="sníž. přenesená",J1606,0)</f>
        <v>0</v>
      </c>
      <c r="BI1606" s="202">
        <f>IF(N1606="nulová",J1606,0)</f>
        <v>0</v>
      </c>
      <c r="BJ1606" s="22" t="s">
        <v>24</v>
      </c>
      <c r="BK1606" s="202">
        <f>ROUND(I1606*H1606,2)</f>
        <v>0</v>
      </c>
      <c r="BL1606" s="22" t="s">
        <v>575</v>
      </c>
      <c r="BM1606" s="22" t="s">
        <v>2910</v>
      </c>
    </row>
    <row r="1607" spans="2:65" s="11" customFormat="1" ht="13.5">
      <c r="B1607" s="203"/>
      <c r="C1607" s="204"/>
      <c r="D1607" s="205" t="s">
        <v>177</v>
      </c>
      <c r="E1607" s="206" t="s">
        <v>22</v>
      </c>
      <c r="F1607" s="207" t="s">
        <v>2911</v>
      </c>
      <c r="G1607" s="204"/>
      <c r="H1607" s="208" t="s">
        <v>22</v>
      </c>
      <c r="I1607" s="209"/>
      <c r="J1607" s="204"/>
      <c r="K1607" s="204"/>
      <c r="L1607" s="210"/>
      <c r="M1607" s="211"/>
      <c r="N1607" s="212"/>
      <c r="O1607" s="212"/>
      <c r="P1607" s="212"/>
      <c r="Q1607" s="212"/>
      <c r="R1607" s="212"/>
      <c r="S1607" s="212"/>
      <c r="T1607" s="213"/>
      <c r="AT1607" s="214" t="s">
        <v>177</v>
      </c>
      <c r="AU1607" s="214" t="s">
        <v>87</v>
      </c>
      <c r="AV1607" s="11" t="s">
        <v>24</v>
      </c>
      <c r="AW1607" s="11" t="s">
        <v>41</v>
      </c>
      <c r="AX1607" s="11" t="s">
        <v>78</v>
      </c>
      <c r="AY1607" s="214" t="s">
        <v>168</v>
      </c>
    </row>
    <row r="1608" spans="2:65" s="12" customFormat="1" ht="13.5">
      <c r="B1608" s="215"/>
      <c r="C1608" s="216"/>
      <c r="D1608" s="217" t="s">
        <v>177</v>
      </c>
      <c r="E1608" s="218" t="s">
        <v>22</v>
      </c>
      <c r="F1608" s="219" t="s">
        <v>249</v>
      </c>
      <c r="G1608" s="216"/>
      <c r="H1608" s="220">
        <v>16</v>
      </c>
      <c r="I1608" s="221"/>
      <c r="J1608" s="216"/>
      <c r="K1608" s="216"/>
      <c r="L1608" s="222"/>
      <c r="M1608" s="223"/>
      <c r="N1608" s="224"/>
      <c r="O1608" s="224"/>
      <c r="P1608" s="224"/>
      <c r="Q1608" s="224"/>
      <c r="R1608" s="224"/>
      <c r="S1608" s="224"/>
      <c r="T1608" s="225"/>
      <c r="AT1608" s="226" t="s">
        <v>177</v>
      </c>
      <c r="AU1608" s="226" t="s">
        <v>87</v>
      </c>
      <c r="AV1608" s="12" t="s">
        <v>87</v>
      </c>
      <c r="AW1608" s="12" t="s">
        <v>41</v>
      </c>
      <c r="AX1608" s="12" t="s">
        <v>78</v>
      </c>
      <c r="AY1608" s="226" t="s">
        <v>168</v>
      </c>
    </row>
    <row r="1609" spans="2:65" s="1" customFormat="1" ht="22.5" customHeight="1">
      <c r="B1609" s="39"/>
      <c r="C1609" s="191" t="s">
        <v>2912</v>
      </c>
      <c r="D1609" s="191" t="s">
        <v>170</v>
      </c>
      <c r="E1609" s="192" t="s">
        <v>2913</v>
      </c>
      <c r="F1609" s="193" t="s">
        <v>2914</v>
      </c>
      <c r="G1609" s="194" t="s">
        <v>276</v>
      </c>
      <c r="H1609" s="195">
        <v>2</v>
      </c>
      <c r="I1609" s="196"/>
      <c r="J1609" s="197">
        <f>ROUND(I1609*H1609,2)</f>
        <v>0</v>
      </c>
      <c r="K1609" s="193" t="s">
        <v>22</v>
      </c>
      <c r="L1609" s="59"/>
      <c r="M1609" s="198" t="s">
        <v>22</v>
      </c>
      <c r="N1609" s="199" t="s">
        <v>49</v>
      </c>
      <c r="O1609" s="40"/>
      <c r="P1609" s="200">
        <f>O1609*H1609</f>
        <v>0</v>
      </c>
      <c r="Q1609" s="200">
        <v>0</v>
      </c>
      <c r="R1609" s="200">
        <f>Q1609*H1609</f>
        <v>0</v>
      </c>
      <c r="S1609" s="200">
        <v>0</v>
      </c>
      <c r="T1609" s="201">
        <f>S1609*H1609</f>
        <v>0</v>
      </c>
      <c r="AR1609" s="22" t="s">
        <v>575</v>
      </c>
      <c r="AT1609" s="22" t="s">
        <v>170</v>
      </c>
      <c r="AU1609" s="22" t="s">
        <v>87</v>
      </c>
      <c r="AY1609" s="22" t="s">
        <v>168</v>
      </c>
      <c r="BE1609" s="202">
        <f>IF(N1609="základní",J1609,0)</f>
        <v>0</v>
      </c>
      <c r="BF1609" s="202">
        <f>IF(N1609="snížená",J1609,0)</f>
        <v>0</v>
      </c>
      <c r="BG1609" s="202">
        <f>IF(N1609="zákl. přenesená",J1609,0)</f>
        <v>0</v>
      </c>
      <c r="BH1609" s="202">
        <f>IF(N1609="sníž. přenesená",J1609,0)</f>
        <v>0</v>
      </c>
      <c r="BI1609" s="202">
        <f>IF(N1609="nulová",J1609,0)</f>
        <v>0</v>
      </c>
      <c r="BJ1609" s="22" t="s">
        <v>24</v>
      </c>
      <c r="BK1609" s="202">
        <f>ROUND(I1609*H1609,2)</f>
        <v>0</v>
      </c>
      <c r="BL1609" s="22" t="s">
        <v>575</v>
      </c>
      <c r="BM1609" s="22" t="s">
        <v>2915</v>
      </c>
    </row>
    <row r="1610" spans="2:65" s="11" customFormat="1" ht="13.5">
      <c r="B1610" s="203"/>
      <c r="C1610" s="204"/>
      <c r="D1610" s="205" t="s">
        <v>177</v>
      </c>
      <c r="E1610" s="206" t="s">
        <v>22</v>
      </c>
      <c r="F1610" s="207" t="s">
        <v>2916</v>
      </c>
      <c r="G1610" s="204"/>
      <c r="H1610" s="208" t="s">
        <v>22</v>
      </c>
      <c r="I1610" s="209"/>
      <c r="J1610" s="204"/>
      <c r="K1610" s="204"/>
      <c r="L1610" s="210"/>
      <c r="M1610" s="211"/>
      <c r="N1610" s="212"/>
      <c r="O1610" s="212"/>
      <c r="P1610" s="212"/>
      <c r="Q1610" s="212"/>
      <c r="R1610" s="212"/>
      <c r="S1610" s="212"/>
      <c r="T1610" s="213"/>
      <c r="AT1610" s="214" t="s">
        <v>177</v>
      </c>
      <c r="AU1610" s="214" t="s">
        <v>87</v>
      </c>
      <c r="AV1610" s="11" t="s">
        <v>24</v>
      </c>
      <c r="AW1610" s="11" t="s">
        <v>41</v>
      </c>
      <c r="AX1610" s="11" t="s">
        <v>78</v>
      </c>
      <c r="AY1610" s="214" t="s">
        <v>168</v>
      </c>
    </row>
    <row r="1611" spans="2:65" s="12" customFormat="1" ht="13.5">
      <c r="B1611" s="215"/>
      <c r="C1611" s="216"/>
      <c r="D1611" s="217" t="s">
        <v>177</v>
      </c>
      <c r="E1611" s="218" t="s">
        <v>22</v>
      </c>
      <c r="F1611" s="219" t="s">
        <v>87</v>
      </c>
      <c r="G1611" s="216"/>
      <c r="H1611" s="220">
        <v>2</v>
      </c>
      <c r="I1611" s="221"/>
      <c r="J1611" s="216"/>
      <c r="K1611" s="216"/>
      <c r="L1611" s="222"/>
      <c r="M1611" s="223"/>
      <c r="N1611" s="224"/>
      <c r="O1611" s="224"/>
      <c r="P1611" s="224"/>
      <c r="Q1611" s="224"/>
      <c r="R1611" s="224"/>
      <c r="S1611" s="224"/>
      <c r="T1611" s="225"/>
      <c r="AT1611" s="226" t="s">
        <v>177</v>
      </c>
      <c r="AU1611" s="226" t="s">
        <v>87</v>
      </c>
      <c r="AV1611" s="12" t="s">
        <v>87</v>
      </c>
      <c r="AW1611" s="12" t="s">
        <v>41</v>
      </c>
      <c r="AX1611" s="12" t="s">
        <v>24</v>
      </c>
      <c r="AY1611" s="226" t="s">
        <v>168</v>
      </c>
    </row>
    <row r="1612" spans="2:65" s="1" customFormat="1" ht="22.5" customHeight="1">
      <c r="B1612" s="39"/>
      <c r="C1612" s="191" t="s">
        <v>2917</v>
      </c>
      <c r="D1612" s="191" t="s">
        <v>170</v>
      </c>
      <c r="E1612" s="192" t="s">
        <v>2918</v>
      </c>
      <c r="F1612" s="193" t="s">
        <v>2919</v>
      </c>
      <c r="G1612" s="194" t="s">
        <v>276</v>
      </c>
      <c r="H1612" s="195">
        <v>15</v>
      </c>
      <c r="I1612" s="196"/>
      <c r="J1612" s="197">
        <f>ROUND(I1612*H1612,2)</f>
        <v>0</v>
      </c>
      <c r="K1612" s="193" t="s">
        <v>22</v>
      </c>
      <c r="L1612" s="59"/>
      <c r="M1612" s="198" t="s">
        <v>22</v>
      </c>
      <c r="N1612" s="199" t="s">
        <v>49</v>
      </c>
      <c r="O1612" s="40"/>
      <c r="P1612" s="200">
        <f>O1612*H1612</f>
        <v>0</v>
      </c>
      <c r="Q1612" s="200">
        <v>0</v>
      </c>
      <c r="R1612" s="200">
        <f>Q1612*H1612</f>
        <v>0</v>
      </c>
      <c r="S1612" s="200">
        <v>0</v>
      </c>
      <c r="T1612" s="201">
        <f>S1612*H1612</f>
        <v>0</v>
      </c>
      <c r="AR1612" s="22" t="s">
        <v>575</v>
      </c>
      <c r="AT1612" s="22" t="s">
        <v>170</v>
      </c>
      <c r="AU1612" s="22" t="s">
        <v>87</v>
      </c>
      <c r="AY1612" s="22" t="s">
        <v>168</v>
      </c>
      <c r="BE1612" s="202">
        <f>IF(N1612="základní",J1612,0)</f>
        <v>0</v>
      </c>
      <c r="BF1612" s="202">
        <f>IF(N1612="snížená",J1612,0)</f>
        <v>0</v>
      </c>
      <c r="BG1612" s="202">
        <f>IF(N1612="zákl. přenesená",J1612,0)</f>
        <v>0</v>
      </c>
      <c r="BH1612" s="202">
        <f>IF(N1612="sníž. přenesená",J1612,0)</f>
        <v>0</v>
      </c>
      <c r="BI1612" s="202">
        <f>IF(N1612="nulová",J1612,0)</f>
        <v>0</v>
      </c>
      <c r="BJ1612" s="22" t="s">
        <v>24</v>
      </c>
      <c r="BK1612" s="202">
        <f>ROUND(I1612*H1612,2)</f>
        <v>0</v>
      </c>
      <c r="BL1612" s="22" t="s">
        <v>575</v>
      </c>
      <c r="BM1612" s="22" t="s">
        <v>2920</v>
      </c>
    </row>
    <row r="1613" spans="2:65" s="1" customFormat="1" ht="22.5" customHeight="1">
      <c r="B1613" s="39"/>
      <c r="C1613" s="191" t="s">
        <v>2921</v>
      </c>
      <c r="D1613" s="191" t="s">
        <v>170</v>
      </c>
      <c r="E1613" s="192" t="s">
        <v>2922</v>
      </c>
      <c r="F1613" s="193" t="s">
        <v>2923</v>
      </c>
      <c r="G1613" s="194" t="s">
        <v>276</v>
      </c>
      <c r="H1613" s="195">
        <v>2</v>
      </c>
      <c r="I1613" s="196"/>
      <c r="J1613" s="197">
        <f>ROUND(I1613*H1613,2)</f>
        <v>0</v>
      </c>
      <c r="K1613" s="193" t="s">
        <v>22</v>
      </c>
      <c r="L1613" s="59"/>
      <c r="M1613" s="198" t="s">
        <v>22</v>
      </c>
      <c r="N1613" s="199" t="s">
        <v>49</v>
      </c>
      <c r="O1613" s="40"/>
      <c r="P1613" s="200">
        <f>O1613*H1613</f>
        <v>0</v>
      </c>
      <c r="Q1613" s="200">
        <v>0</v>
      </c>
      <c r="R1613" s="200">
        <f>Q1613*H1613</f>
        <v>0</v>
      </c>
      <c r="S1613" s="200">
        <v>0</v>
      </c>
      <c r="T1613" s="201">
        <f>S1613*H1613</f>
        <v>0</v>
      </c>
      <c r="AR1613" s="22" t="s">
        <v>575</v>
      </c>
      <c r="AT1613" s="22" t="s">
        <v>170</v>
      </c>
      <c r="AU1613" s="22" t="s">
        <v>87</v>
      </c>
      <c r="AY1613" s="22" t="s">
        <v>168</v>
      </c>
      <c r="BE1613" s="202">
        <f>IF(N1613="základní",J1613,0)</f>
        <v>0</v>
      </c>
      <c r="BF1613" s="202">
        <f>IF(N1613="snížená",J1613,0)</f>
        <v>0</v>
      </c>
      <c r="BG1613" s="202">
        <f>IF(N1613="zákl. přenesená",J1613,0)</f>
        <v>0</v>
      </c>
      <c r="BH1613" s="202">
        <f>IF(N1613="sníž. přenesená",J1613,0)</f>
        <v>0</v>
      </c>
      <c r="BI1613" s="202">
        <f>IF(N1613="nulová",J1613,0)</f>
        <v>0</v>
      </c>
      <c r="BJ1613" s="22" t="s">
        <v>24</v>
      </c>
      <c r="BK1613" s="202">
        <f>ROUND(I1613*H1613,2)</f>
        <v>0</v>
      </c>
      <c r="BL1613" s="22" t="s">
        <v>575</v>
      </c>
      <c r="BM1613" s="22" t="s">
        <v>2924</v>
      </c>
    </row>
    <row r="1614" spans="2:65" s="11" customFormat="1" ht="13.5">
      <c r="B1614" s="203"/>
      <c r="C1614" s="204"/>
      <c r="D1614" s="205" t="s">
        <v>177</v>
      </c>
      <c r="E1614" s="206" t="s">
        <v>22</v>
      </c>
      <c r="F1614" s="207" t="s">
        <v>2925</v>
      </c>
      <c r="G1614" s="204"/>
      <c r="H1614" s="208" t="s">
        <v>22</v>
      </c>
      <c r="I1614" s="209"/>
      <c r="J1614" s="204"/>
      <c r="K1614" s="204"/>
      <c r="L1614" s="210"/>
      <c r="M1614" s="211"/>
      <c r="N1614" s="212"/>
      <c r="O1614" s="212"/>
      <c r="P1614" s="212"/>
      <c r="Q1614" s="212"/>
      <c r="R1614" s="212"/>
      <c r="S1614" s="212"/>
      <c r="T1614" s="213"/>
      <c r="AT1614" s="214" t="s">
        <v>177</v>
      </c>
      <c r="AU1614" s="214" t="s">
        <v>87</v>
      </c>
      <c r="AV1614" s="11" t="s">
        <v>24</v>
      </c>
      <c r="AW1614" s="11" t="s">
        <v>41</v>
      </c>
      <c r="AX1614" s="11" t="s">
        <v>78</v>
      </c>
      <c r="AY1614" s="214" t="s">
        <v>168</v>
      </c>
    </row>
    <row r="1615" spans="2:65" s="12" customFormat="1" ht="13.5">
      <c r="B1615" s="215"/>
      <c r="C1615" s="216"/>
      <c r="D1615" s="217" t="s">
        <v>177</v>
      </c>
      <c r="E1615" s="218" t="s">
        <v>22</v>
      </c>
      <c r="F1615" s="219" t="s">
        <v>87</v>
      </c>
      <c r="G1615" s="216"/>
      <c r="H1615" s="220">
        <v>2</v>
      </c>
      <c r="I1615" s="221"/>
      <c r="J1615" s="216"/>
      <c r="K1615" s="216"/>
      <c r="L1615" s="222"/>
      <c r="M1615" s="223"/>
      <c r="N1615" s="224"/>
      <c r="O1615" s="224"/>
      <c r="P1615" s="224"/>
      <c r="Q1615" s="224"/>
      <c r="R1615" s="224"/>
      <c r="S1615" s="224"/>
      <c r="T1615" s="225"/>
      <c r="AT1615" s="226" t="s">
        <v>177</v>
      </c>
      <c r="AU1615" s="226" t="s">
        <v>87</v>
      </c>
      <c r="AV1615" s="12" t="s">
        <v>87</v>
      </c>
      <c r="AW1615" s="12" t="s">
        <v>41</v>
      </c>
      <c r="AX1615" s="12" t="s">
        <v>78</v>
      </c>
      <c r="AY1615" s="226" t="s">
        <v>168</v>
      </c>
    </row>
    <row r="1616" spans="2:65" s="1" customFormat="1" ht="22.5" customHeight="1">
      <c r="B1616" s="39"/>
      <c r="C1616" s="191" t="s">
        <v>2926</v>
      </c>
      <c r="D1616" s="191" t="s">
        <v>170</v>
      </c>
      <c r="E1616" s="192" t="s">
        <v>2927</v>
      </c>
      <c r="F1616" s="193" t="s">
        <v>2928</v>
      </c>
      <c r="G1616" s="194" t="s">
        <v>276</v>
      </c>
      <c r="H1616" s="195">
        <v>15</v>
      </c>
      <c r="I1616" s="196"/>
      <c r="J1616" s="197">
        <f>ROUND(I1616*H1616,2)</f>
        <v>0</v>
      </c>
      <c r="K1616" s="193" t="s">
        <v>22</v>
      </c>
      <c r="L1616" s="59"/>
      <c r="M1616" s="198" t="s">
        <v>22</v>
      </c>
      <c r="N1616" s="199" t="s">
        <v>49</v>
      </c>
      <c r="O1616" s="40"/>
      <c r="P1616" s="200">
        <f>O1616*H1616</f>
        <v>0</v>
      </c>
      <c r="Q1616" s="200">
        <v>0</v>
      </c>
      <c r="R1616" s="200">
        <f>Q1616*H1616</f>
        <v>0</v>
      </c>
      <c r="S1616" s="200">
        <v>0</v>
      </c>
      <c r="T1616" s="201">
        <f>S1616*H1616</f>
        <v>0</v>
      </c>
      <c r="AR1616" s="22" t="s">
        <v>575</v>
      </c>
      <c r="AT1616" s="22" t="s">
        <v>170</v>
      </c>
      <c r="AU1616" s="22" t="s">
        <v>87</v>
      </c>
      <c r="AY1616" s="22" t="s">
        <v>168</v>
      </c>
      <c r="BE1616" s="202">
        <f>IF(N1616="základní",J1616,0)</f>
        <v>0</v>
      </c>
      <c r="BF1616" s="202">
        <f>IF(N1616="snížená",J1616,0)</f>
        <v>0</v>
      </c>
      <c r="BG1616" s="202">
        <f>IF(N1616="zákl. přenesená",J1616,0)</f>
        <v>0</v>
      </c>
      <c r="BH1616" s="202">
        <f>IF(N1616="sníž. přenesená",J1616,0)</f>
        <v>0</v>
      </c>
      <c r="BI1616" s="202">
        <f>IF(N1616="nulová",J1616,0)</f>
        <v>0</v>
      </c>
      <c r="BJ1616" s="22" t="s">
        <v>24</v>
      </c>
      <c r="BK1616" s="202">
        <f>ROUND(I1616*H1616,2)</f>
        <v>0</v>
      </c>
      <c r="BL1616" s="22" t="s">
        <v>575</v>
      </c>
      <c r="BM1616" s="22" t="s">
        <v>2929</v>
      </c>
    </row>
    <row r="1617" spans="2:65" s="11" customFormat="1" ht="13.5">
      <c r="B1617" s="203"/>
      <c r="C1617" s="204"/>
      <c r="D1617" s="205" t="s">
        <v>177</v>
      </c>
      <c r="E1617" s="206" t="s">
        <v>22</v>
      </c>
      <c r="F1617" s="207" t="s">
        <v>2930</v>
      </c>
      <c r="G1617" s="204"/>
      <c r="H1617" s="208" t="s">
        <v>22</v>
      </c>
      <c r="I1617" s="209"/>
      <c r="J1617" s="204"/>
      <c r="K1617" s="204"/>
      <c r="L1617" s="210"/>
      <c r="M1617" s="211"/>
      <c r="N1617" s="212"/>
      <c r="O1617" s="212"/>
      <c r="P1617" s="212"/>
      <c r="Q1617" s="212"/>
      <c r="R1617" s="212"/>
      <c r="S1617" s="212"/>
      <c r="T1617" s="213"/>
      <c r="AT1617" s="214" t="s">
        <v>177</v>
      </c>
      <c r="AU1617" s="214" t="s">
        <v>87</v>
      </c>
      <c r="AV1617" s="11" t="s">
        <v>24</v>
      </c>
      <c r="AW1617" s="11" t="s">
        <v>41</v>
      </c>
      <c r="AX1617" s="11" t="s">
        <v>78</v>
      </c>
      <c r="AY1617" s="214" t="s">
        <v>168</v>
      </c>
    </row>
    <row r="1618" spans="2:65" s="12" customFormat="1" ht="13.5">
      <c r="B1618" s="215"/>
      <c r="C1618" s="216"/>
      <c r="D1618" s="217" t="s">
        <v>177</v>
      </c>
      <c r="E1618" s="218" t="s">
        <v>22</v>
      </c>
      <c r="F1618" s="219" t="s">
        <v>10</v>
      </c>
      <c r="G1618" s="216"/>
      <c r="H1618" s="220">
        <v>15</v>
      </c>
      <c r="I1618" s="221"/>
      <c r="J1618" s="216"/>
      <c r="K1618" s="216"/>
      <c r="L1618" s="222"/>
      <c r="M1618" s="223"/>
      <c r="N1618" s="224"/>
      <c r="O1618" s="224"/>
      <c r="P1618" s="224"/>
      <c r="Q1618" s="224"/>
      <c r="R1618" s="224"/>
      <c r="S1618" s="224"/>
      <c r="T1618" s="225"/>
      <c r="AT1618" s="226" t="s">
        <v>177</v>
      </c>
      <c r="AU1618" s="226" t="s">
        <v>87</v>
      </c>
      <c r="AV1618" s="12" t="s">
        <v>87</v>
      </c>
      <c r="AW1618" s="12" t="s">
        <v>41</v>
      </c>
      <c r="AX1618" s="12" t="s">
        <v>78</v>
      </c>
      <c r="AY1618" s="226" t="s">
        <v>168</v>
      </c>
    </row>
    <row r="1619" spans="2:65" s="1" customFormat="1" ht="22.5" customHeight="1">
      <c r="B1619" s="39"/>
      <c r="C1619" s="191" t="s">
        <v>2931</v>
      </c>
      <c r="D1619" s="191" t="s">
        <v>170</v>
      </c>
      <c r="E1619" s="192" t="s">
        <v>2932</v>
      </c>
      <c r="F1619" s="193" t="s">
        <v>2933</v>
      </c>
      <c r="G1619" s="194" t="s">
        <v>276</v>
      </c>
      <c r="H1619" s="195">
        <v>15</v>
      </c>
      <c r="I1619" s="196"/>
      <c r="J1619" s="197">
        <f>ROUND(I1619*H1619,2)</f>
        <v>0</v>
      </c>
      <c r="K1619" s="193" t="s">
        <v>22</v>
      </c>
      <c r="L1619" s="59"/>
      <c r="M1619" s="198" t="s">
        <v>22</v>
      </c>
      <c r="N1619" s="199" t="s">
        <v>49</v>
      </c>
      <c r="O1619" s="40"/>
      <c r="P1619" s="200">
        <f>O1619*H1619</f>
        <v>0</v>
      </c>
      <c r="Q1619" s="200">
        <v>0</v>
      </c>
      <c r="R1619" s="200">
        <f>Q1619*H1619</f>
        <v>0</v>
      </c>
      <c r="S1619" s="200">
        <v>0</v>
      </c>
      <c r="T1619" s="201">
        <f>S1619*H1619</f>
        <v>0</v>
      </c>
      <c r="AR1619" s="22" t="s">
        <v>575</v>
      </c>
      <c r="AT1619" s="22" t="s">
        <v>170</v>
      </c>
      <c r="AU1619" s="22" t="s">
        <v>87</v>
      </c>
      <c r="AY1619" s="22" t="s">
        <v>168</v>
      </c>
      <c r="BE1619" s="202">
        <f>IF(N1619="základní",J1619,0)</f>
        <v>0</v>
      </c>
      <c r="BF1619" s="202">
        <f>IF(N1619="snížená",J1619,0)</f>
        <v>0</v>
      </c>
      <c r="BG1619" s="202">
        <f>IF(N1619="zákl. přenesená",J1619,0)</f>
        <v>0</v>
      </c>
      <c r="BH1619" s="202">
        <f>IF(N1619="sníž. přenesená",J1619,0)</f>
        <v>0</v>
      </c>
      <c r="BI1619" s="202">
        <f>IF(N1619="nulová",J1619,0)</f>
        <v>0</v>
      </c>
      <c r="BJ1619" s="22" t="s">
        <v>24</v>
      </c>
      <c r="BK1619" s="202">
        <f>ROUND(I1619*H1619,2)</f>
        <v>0</v>
      </c>
      <c r="BL1619" s="22" t="s">
        <v>575</v>
      </c>
      <c r="BM1619" s="22" t="s">
        <v>2934</v>
      </c>
    </row>
    <row r="1620" spans="2:65" s="11" customFormat="1" ht="13.5">
      <c r="B1620" s="203"/>
      <c r="C1620" s="204"/>
      <c r="D1620" s="205" t="s">
        <v>177</v>
      </c>
      <c r="E1620" s="206" t="s">
        <v>22</v>
      </c>
      <c r="F1620" s="207" t="s">
        <v>2930</v>
      </c>
      <c r="G1620" s="204"/>
      <c r="H1620" s="208" t="s">
        <v>22</v>
      </c>
      <c r="I1620" s="209"/>
      <c r="J1620" s="204"/>
      <c r="K1620" s="204"/>
      <c r="L1620" s="210"/>
      <c r="M1620" s="211"/>
      <c r="N1620" s="212"/>
      <c r="O1620" s="212"/>
      <c r="P1620" s="212"/>
      <c r="Q1620" s="212"/>
      <c r="R1620" s="212"/>
      <c r="S1620" s="212"/>
      <c r="T1620" s="213"/>
      <c r="AT1620" s="214" t="s">
        <v>177</v>
      </c>
      <c r="AU1620" s="214" t="s">
        <v>87</v>
      </c>
      <c r="AV1620" s="11" t="s">
        <v>24</v>
      </c>
      <c r="AW1620" s="11" t="s">
        <v>41</v>
      </c>
      <c r="AX1620" s="11" t="s">
        <v>78</v>
      </c>
      <c r="AY1620" s="214" t="s">
        <v>168</v>
      </c>
    </row>
    <row r="1621" spans="2:65" s="12" customFormat="1" ht="13.5">
      <c r="B1621" s="215"/>
      <c r="C1621" s="216"/>
      <c r="D1621" s="217" t="s">
        <v>177</v>
      </c>
      <c r="E1621" s="218" t="s">
        <v>22</v>
      </c>
      <c r="F1621" s="219" t="s">
        <v>10</v>
      </c>
      <c r="G1621" s="216"/>
      <c r="H1621" s="220">
        <v>15</v>
      </c>
      <c r="I1621" s="221"/>
      <c r="J1621" s="216"/>
      <c r="K1621" s="216"/>
      <c r="L1621" s="222"/>
      <c r="M1621" s="223"/>
      <c r="N1621" s="224"/>
      <c r="O1621" s="224"/>
      <c r="P1621" s="224"/>
      <c r="Q1621" s="224"/>
      <c r="R1621" s="224"/>
      <c r="S1621" s="224"/>
      <c r="T1621" s="225"/>
      <c r="AT1621" s="226" t="s">
        <v>177</v>
      </c>
      <c r="AU1621" s="226" t="s">
        <v>87</v>
      </c>
      <c r="AV1621" s="12" t="s">
        <v>87</v>
      </c>
      <c r="AW1621" s="12" t="s">
        <v>41</v>
      </c>
      <c r="AX1621" s="12" t="s">
        <v>78</v>
      </c>
      <c r="AY1621" s="226" t="s">
        <v>168</v>
      </c>
    </row>
    <row r="1622" spans="2:65" s="1" customFormat="1" ht="22.5" customHeight="1">
      <c r="B1622" s="39"/>
      <c r="C1622" s="191" t="s">
        <v>2935</v>
      </c>
      <c r="D1622" s="191" t="s">
        <v>170</v>
      </c>
      <c r="E1622" s="192" t="s">
        <v>2936</v>
      </c>
      <c r="F1622" s="193" t="s">
        <v>2937</v>
      </c>
      <c r="G1622" s="194" t="s">
        <v>276</v>
      </c>
      <c r="H1622" s="195">
        <v>6</v>
      </c>
      <c r="I1622" s="196"/>
      <c r="J1622" s="197">
        <f>ROUND(I1622*H1622,2)</f>
        <v>0</v>
      </c>
      <c r="K1622" s="193" t="s">
        <v>22</v>
      </c>
      <c r="L1622" s="59"/>
      <c r="M1622" s="198" t="s">
        <v>22</v>
      </c>
      <c r="N1622" s="199" t="s">
        <v>49</v>
      </c>
      <c r="O1622" s="40"/>
      <c r="P1622" s="200">
        <f>O1622*H1622</f>
        <v>0</v>
      </c>
      <c r="Q1622" s="200">
        <v>0</v>
      </c>
      <c r="R1622" s="200">
        <f>Q1622*H1622</f>
        <v>0</v>
      </c>
      <c r="S1622" s="200">
        <v>0</v>
      </c>
      <c r="T1622" s="201">
        <f>S1622*H1622</f>
        <v>0</v>
      </c>
      <c r="AR1622" s="22" t="s">
        <v>575</v>
      </c>
      <c r="AT1622" s="22" t="s">
        <v>170</v>
      </c>
      <c r="AU1622" s="22" t="s">
        <v>87</v>
      </c>
      <c r="AY1622" s="22" t="s">
        <v>168</v>
      </c>
      <c r="BE1622" s="202">
        <f>IF(N1622="základní",J1622,0)</f>
        <v>0</v>
      </c>
      <c r="BF1622" s="202">
        <f>IF(N1622="snížená",J1622,0)</f>
        <v>0</v>
      </c>
      <c r="BG1622" s="202">
        <f>IF(N1622="zákl. přenesená",J1622,0)</f>
        <v>0</v>
      </c>
      <c r="BH1622" s="202">
        <f>IF(N1622="sníž. přenesená",J1622,0)</f>
        <v>0</v>
      </c>
      <c r="BI1622" s="202">
        <f>IF(N1622="nulová",J1622,0)</f>
        <v>0</v>
      </c>
      <c r="BJ1622" s="22" t="s">
        <v>24</v>
      </c>
      <c r="BK1622" s="202">
        <f>ROUND(I1622*H1622,2)</f>
        <v>0</v>
      </c>
      <c r="BL1622" s="22" t="s">
        <v>575</v>
      </c>
      <c r="BM1622" s="22" t="s">
        <v>2938</v>
      </c>
    </row>
    <row r="1623" spans="2:65" s="11" customFormat="1" ht="13.5">
      <c r="B1623" s="203"/>
      <c r="C1623" s="204"/>
      <c r="D1623" s="205" t="s">
        <v>177</v>
      </c>
      <c r="E1623" s="206" t="s">
        <v>22</v>
      </c>
      <c r="F1623" s="207" t="s">
        <v>2939</v>
      </c>
      <c r="G1623" s="204"/>
      <c r="H1623" s="208" t="s">
        <v>22</v>
      </c>
      <c r="I1623" s="209"/>
      <c r="J1623" s="204"/>
      <c r="K1623" s="204"/>
      <c r="L1623" s="210"/>
      <c r="M1623" s="211"/>
      <c r="N1623" s="212"/>
      <c r="O1623" s="212"/>
      <c r="P1623" s="212"/>
      <c r="Q1623" s="212"/>
      <c r="R1623" s="212"/>
      <c r="S1623" s="212"/>
      <c r="T1623" s="213"/>
      <c r="AT1623" s="214" t="s">
        <v>177</v>
      </c>
      <c r="AU1623" s="214" t="s">
        <v>87</v>
      </c>
      <c r="AV1623" s="11" t="s">
        <v>24</v>
      </c>
      <c r="AW1623" s="11" t="s">
        <v>41</v>
      </c>
      <c r="AX1623" s="11" t="s">
        <v>78</v>
      </c>
      <c r="AY1623" s="214" t="s">
        <v>168</v>
      </c>
    </row>
    <row r="1624" spans="2:65" s="12" customFormat="1" ht="13.5">
      <c r="B1624" s="215"/>
      <c r="C1624" s="216"/>
      <c r="D1624" s="217" t="s">
        <v>177</v>
      </c>
      <c r="E1624" s="218" t="s">
        <v>22</v>
      </c>
      <c r="F1624" s="219" t="s">
        <v>198</v>
      </c>
      <c r="G1624" s="216"/>
      <c r="H1624" s="220">
        <v>6</v>
      </c>
      <c r="I1624" s="221"/>
      <c r="J1624" s="216"/>
      <c r="K1624" s="216"/>
      <c r="L1624" s="222"/>
      <c r="M1624" s="223"/>
      <c r="N1624" s="224"/>
      <c r="O1624" s="224"/>
      <c r="P1624" s="224"/>
      <c r="Q1624" s="224"/>
      <c r="R1624" s="224"/>
      <c r="S1624" s="224"/>
      <c r="T1624" s="225"/>
      <c r="AT1624" s="226" t="s">
        <v>177</v>
      </c>
      <c r="AU1624" s="226" t="s">
        <v>87</v>
      </c>
      <c r="AV1624" s="12" t="s">
        <v>87</v>
      </c>
      <c r="AW1624" s="12" t="s">
        <v>41</v>
      </c>
      <c r="AX1624" s="12" t="s">
        <v>78</v>
      </c>
      <c r="AY1624" s="226" t="s">
        <v>168</v>
      </c>
    </row>
    <row r="1625" spans="2:65" s="1" customFormat="1" ht="22.5" customHeight="1">
      <c r="B1625" s="39"/>
      <c r="C1625" s="191" t="s">
        <v>2940</v>
      </c>
      <c r="D1625" s="191" t="s">
        <v>170</v>
      </c>
      <c r="E1625" s="192" t="s">
        <v>2941</v>
      </c>
      <c r="F1625" s="193" t="s">
        <v>2942</v>
      </c>
      <c r="G1625" s="194" t="s">
        <v>433</v>
      </c>
      <c r="H1625" s="195">
        <v>750</v>
      </c>
      <c r="I1625" s="196"/>
      <c r="J1625" s="197">
        <f>ROUND(I1625*H1625,2)</f>
        <v>0</v>
      </c>
      <c r="K1625" s="193" t="s">
        <v>22</v>
      </c>
      <c r="L1625" s="59"/>
      <c r="M1625" s="198" t="s">
        <v>22</v>
      </c>
      <c r="N1625" s="199" t="s">
        <v>49</v>
      </c>
      <c r="O1625" s="40"/>
      <c r="P1625" s="200">
        <f>O1625*H1625</f>
        <v>0</v>
      </c>
      <c r="Q1625" s="200">
        <v>0</v>
      </c>
      <c r="R1625" s="200">
        <f>Q1625*H1625</f>
        <v>0</v>
      </c>
      <c r="S1625" s="200">
        <v>0</v>
      </c>
      <c r="T1625" s="201">
        <f>S1625*H1625</f>
        <v>0</v>
      </c>
      <c r="AR1625" s="22" t="s">
        <v>575</v>
      </c>
      <c r="AT1625" s="22" t="s">
        <v>170</v>
      </c>
      <c r="AU1625" s="22" t="s">
        <v>87</v>
      </c>
      <c r="AY1625" s="22" t="s">
        <v>168</v>
      </c>
      <c r="BE1625" s="202">
        <f>IF(N1625="základní",J1625,0)</f>
        <v>0</v>
      </c>
      <c r="BF1625" s="202">
        <f>IF(N1625="snížená",J1625,0)</f>
        <v>0</v>
      </c>
      <c r="BG1625" s="202">
        <f>IF(N1625="zákl. přenesená",J1625,0)</f>
        <v>0</v>
      </c>
      <c r="BH1625" s="202">
        <f>IF(N1625="sníž. přenesená",J1625,0)</f>
        <v>0</v>
      </c>
      <c r="BI1625" s="202">
        <f>IF(N1625="nulová",J1625,0)</f>
        <v>0</v>
      </c>
      <c r="BJ1625" s="22" t="s">
        <v>24</v>
      </c>
      <c r="BK1625" s="202">
        <f>ROUND(I1625*H1625,2)</f>
        <v>0</v>
      </c>
      <c r="BL1625" s="22" t="s">
        <v>575</v>
      </c>
      <c r="BM1625" s="22" t="s">
        <v>2943</v>
      </c>
    </row>
    <row r="1626" spans="2:65" s="11" customFormat="1" ht="13.5">
      <c r="B1626" s="203"/>
      <c r="C1626" s="204"/>
      <c r="D1626" s="205" t="s">
        <v>177</v>
      </c>
      <c r="E1626" s="206" t="s">
        <v>22</v>
      </c>
      <c r="F1626" s="207" t="s">
        <v>2944</v>
      </c>
      <c r="G1626" s="204"/>
      <c r="H1626" s="208" t="s">
        <v>22</v>
      </c>
      <c r="I1626" s="209"/>
      <c r="J1626" s="204"/>
      <c r="K1626" s="204"/>
      <c r="L1626" s="210"/>
      <c r="M1626" s="211"/>
      <c r="N1626" s="212"/>
      <c r="O1626" s="212"/>
      <c r="P1626" s="212"/>
      <c r="Q1626" s="212"/>
      <c r="R1626" s="212"/>
      <c r="S1626" s="212"/>
      <c r="T1626" s="213"/>
      <c r="AT1626" s="214" t="s">
        <v>177</v>
      </c>
      <c r="AU1626" s="214" t="s">
        <v>87</v>
      </c>
      <c r="AV1626" s="11" t="s">
        <v>24</v>
      </c>
      <c r="AW1626" s="11" t="s">
        <v>41</v>
      </c>
      <c r="AX1626" s="11" t="s">
        <v>78</v>
      </c>
      <c r="AY1626" s="214" t="s">
        <v>168</v>
      </c>
    </row>
    <row r="1627" spans="2:65" s="12" customFormat="1" ht="13.5">
      <c r="B1627" s="215"/>
      <c r="C1627" s="216"/>
      <c r="D1627" s="217" t="s">
        <v>177</v>
      </c>
      <c r="E1627" s="218" t="s">
        <v>22</v>
      </c>
      <c r="F1627" s="219" t="s">
        <v>2945</v>
      </c>
      <c r="G1627" s="216"/>
      <c r="H1627" s="220">
        <v>750</v>
      </c>
      <c r="I1627" s="221"/>
      <c r="J1627" s="216"/>
      <c r="K1627" s="216"/>
      <c r="L1627" s="222"/>
      <c r="M1627" s="223"/>
      <c r="N1627" s="224"/>
      <c r="O1627" s="224"/>
      <c r="P1627" s="224"/>
      <c r="Q1627" s="224"/>
      <c r="R1627" s="224"/>
      <c r="S1627" s="224"/>
      <c r="T1627" s="225"/>
      <c r="AT1627" s="226" t="s">
        <v>177</v>
      </c>
      <c r="AU1627" s="226" t="s">
        <v>87</v>
      </c>
      <c r="AV1627" s="12" t="s">
        <v>87</v>
      </c>
      <c r="AW1627" s="12" t="s">
        <v>41</v>
      </c>
      <c r="AX1627" s="12" t="s">
        <v>78</v>
      </c>
      <c r="AY1627" s="226" t="s">
        <v>168</v>
      </c>
    </row>
    <row r="1628" spans="2:65" s="1" customFormat="1" ht="22.5" customHeight="1">
      <c r="B1628" s="39"/>
      <c r="C1628" s="191" t="s">
        <v>2946</v>
      </c>
      <c r="D1628" s="191" t="s">
        <v>170</v>
      </c>
      <c r="E1628" s="192" t="s">
        <v>2947</v>
      </c>
      <c r="F1628" s="193" t="s">
        <v>2948</v>
      </c>
      <c r="G1628" s="194" t="s">
        <v>433</v>
      </c>
      <c r="H1628" s="195">
        <v>180</v>
      </c>
      <c r="I1628" s="196"/>
      <c r="J1628" s="197">
        <f>ROUND(I1628*H1628,2)</f>
        <v>0</v>
      </c>
      <c r="K1628" s="193" t="s">
        <v>22</v>
      </c>
      <c r="L1628" s="59"/>
      <c r="M1628" s="198" t="s">
        <v>22</v>
      </c>
      <c r="N1628" s="199" t="s">
        <v>49</v>
      </c>
      <c r="O1628" s="40"/>
      <c r="P1628" s="200">
        <f>O1628*H1628</f>
        <v>0</v>
      </c>
      <c r="Q1628" s="200">
        <v>0</v>
      </c>
      <c r="R1628" s="200">
        <f>Q1628*H1628</f>
        <v>0</v>
      </c>
      <c r="S1628" s="200">
        <v>0</v>
      </c>
      <c r="T1628" s="201">
        <f>S1628*H1628</f>
        <v>0</v>
      </c>
      <c r="AR1628" s="22" t="s">
        <v>575</v>
      </c>
      <c r="AT1628" s="22" t="s">
        <v>170</v>
      </c>
      <c r="AU1628" s="22" t="s">
        <v>87</v>
      </c>
      <c r="AY1628" s="22" t="s">
        <v>168</v>
      </c>
      <c r="BE1628" s="202">
        <f>IF(N1628="základní",J1628,0)</f>
        <v>0</v>
      </c>
      <c r="BF1628" s="202">
        <f>IF(N1628="snížená",J1628,0)</f>
        <v>0</v>
      </c>
      <c r="BG1628" s="202">
        <f>IF(N1628="zákl. přenesená",J1628,0)</f>
        <v>0</v>
      </c>
      <c r="BH1628" s="202">
        <f>IF(N1628="sníž. přenesená",J1628,0)</f>
        <v>0</v>
      </c>
      <c r="BI1628" s="202">
        <f>IF(N1628="nulová",J1628,0)</f>
        <v>0</v>
      </c>
      <c r="BJ1628" s="22" t="s">
        <v>24</v>
      </c>
      <c r="BK1628" s="202">
        <f>ROUND(I1628*H1628,2)</f>
        <v>0</v>
      </c>
      <c r="BL1628" s="22" t="s">
        <v>575</v>
      </c>
      <c r="BM1628" s="22" t="s">
        <v>2949</v>
      </c>
    </row>
    <row r="1629" spans="2:65" s="11" customFormat="1" ht="13.5">
      <c r="B1629" s="203"/>
      <c r="C1629" s="204"/>
      <c r="D1629" s="205" t="s">
        <v>177</v>
      </c>
      <c r="E1629" s="206" t="s">
        <v>22</v>
      </c>
      <c r="F1629" s="207" t="s">
        <v>2950</v>
      </c>
      <c r="G1629" s="204"/>
      <c r="H1629" s="208" t="s">
        <v>22</v>
      </c>
      <c r="I1629" s="209"/>
      <c r="J1629" s="204"/>
      <c r="K1629" s="204"/>
      <c r="L1629" s="210"/>
      <c r="M1629" s="211"/>
      <c r="N1629" s="212"/>
      <c r="O1629" s="212"/>
      <c r="P1629" s="212"/>
      <c r="Q1629" s="212"/>
      <c r="R1629" s="212"/>
      <c r="S1629" s="212"/>
      <c r="T1629" s="213"/>
      <c r="AT1629" s="214" t="s">
        <v>177</v>
      </c>
      <c r="AU1629" s="214" t="s">
        <v>87</v>
      </c>
      <c r="AV1629" s="11" t="s">
        <v>24</v>
      </c>
      <c r="AW1629" s="11" t="s">
        <v>41</v>
      </c>
      <c r="AX1629" s="11" t="s">
        <v>78</v>
      </c>
      <c r="AY1629" s="214" t="s">
        <v>168</v>
      </c>
    </row>
    <row r="1630" spans="2:65" s="12" customFormat="1" ht="13.5">
      <c r="B1630" s="215"/>
      <c r="C1630" s="216"/>
      <c r="D1630" s="217" t="s">
        <v>177</v>
      </c>
      <c r="E1630" s="218" t="s">
        <v>22</v>
      </c>
      <c r="F1630" s="219" t="s">
        <v>1254</v>
      </c>
      <c r="G1630" s="216"/>
      <c r="H1630" s="220">
        <v>180</v>
      </c>
      <c r="I1630" s="221"/>
      <c r="J1630" s="216"/>
      <c r="K1630" s="216"/>
      <c r="L1630" s="222"/>
      <c r="M1630" s="223"/>
      <c r="N1630" s="224"/>
      <c r="O1630" s="224"/>
      <c r="P1630" s="224"/>
      <c r="Q1630" s="224"/>
      <c r="R1630" s="224"/>
      <c r="S1630" s="224"/>
      <c r="T1630" s="225"/>
      <c r="AT1630" s="226" t="s">
        <v>177</v>
      </c>
      <c r="AU1630" s="226" t="s">
        <v>87</v>
      </c>
      <c r="AV1630" s="12" t="s">
        <v>87</v>
      </c>
      <c r="AW1630" s="12" t="s">
        <v>41</v>
      </c>
      <c r="AX1630" s="12" t="s">
        <v>78</v>
      </c>
      <c r="AY1630" s="226" t="s">
        <v>168</v>
      </c>
    </row>
    <row r="1631" spans="2:65" s="1" customFormat="1" ht="22.5" customHeight="1">
      <c r="B1631" s="39"/>
      <c r="C1631" s="191" t="s">
        <v>2951</v>
      </c>
      <c r="D1631" s="191" t="s">
        <v>170</v>
      </c>
      <c r="E1631" s="192" t="s">
        <v>2952</v>
      </c>
      <c r="F1631" s="193" t="s">
        <v>2953</v>
      </c>
      <c r="G1631" s="194" t="s">
        <v>433</v>
      </c>
      <c r="H1631" s="195">
        <v>750</v>
      </c>
      <c r="I1631" s="196"/>
      <c r="J1631" s="197">
        <f>ROUND(I1631*H1631,2)</f>
        <v>0</v>
      </c>
      <c r="K1631" s="193" t="s">
        <v>22</v>
      </c>
      <c r="L1631" s="59"/>
      <c r="M1631" s="198" t="s">
        <v>22</v>
      </c>
      <c r="N1631" s="199" t="s">
        <v>49</v>
      </c>
      <c r="O1631" s="40"/>
      <c r="P1631" s="200">
        <f>O1631*H1631</f>
        <v>0</v>
      </c>
      <c r="Q1631" s="200">
        <v>0</v>
      </c>
      <c r="R1631" s="200">
        <f>Q1631*H1631</f>
        <v>0</v>
      </c>
      <c r="S1631" s="200">
        <v>0</v>
      </c>
      <c r="T1631" s="201">
        <f>S1631*H1631</f>
        <v>0</v>
      </c>
      <c r="AR1631" s="22" t="s">
        <v>575</v>
      </c>
      <c r="AT1631" s="22" t="s">
        <v>170</v>
      </c>
      <c r="AU1631" s="22" t="s">
        <v>87</v>
      </c>
      <c r="AY1631" s="22" t="s">
        <v>168</v>
      </c>
      <c r="BE1631" s="202">
        <f>IF(N1631="základní",J1631,0)</f>
        <v>0</v>
      </c>
      <c r="BF1631" s="202">
        <f>IF(N1631="snížená",J1631,0)</f>
        <v>0</v>
      </c>
      <c r="BG1631" s="202">
        <f>IF(N1631="zákl. přenesená",J1631,0)</f>
        <v>0</v>
      </c>
      <c r="BH1631" s="202">
        <f>IF(N1631="sníž. přenesená",J1631,0)</f>
        <v>0</v>
      </c>
      <c r="BI1631" s="202">
        <f>IF(N1631="nulová",J1631,0)</f>
        <v>0</v>
      </c>
      <c r="BJ1631" s="22" t="s">
        <v>24</v>
      </c>
      <c r="BK1631" s="202">
        <f>ROUND(I1631*H1631,2)</f>
        <v>0</v>
      </c>
      <c r="BL1631" s="22" t="s">
        <v>575</v>
      </c>
      <c r="BM1631" s="22" t="s">
        <v>2954</v>
      </c>
    </row>
    <row r="1632" spans="2:65" s="11" customFormat="1" ht="13.5">
      <c r="B1632" s="203"/>
      <c r="C1632" s="204"/>
      <c r="D1632" s="205" t="s">
        <v>177</v>
      </c>
      <c r="E1632" s="206" t="s">
        <v>22</v>
      </c>
      <c r="F1632" s="207" t="s">
        <v>2944</v>
      </c>
      <c r="G1632" s="204"/>
      <c r="H1632" s="208" t="s">
        <v>22</v>
      </c>
      <c r="I1632" s="209"/>
      <c r="J1632" s="204"/>
      <c r="K1632" s="204"/>
      <c r="L1632" s="210"/>
      <c r="M1632" s="211"/>
      <c r="N1632" s="212"/>
      <c r="O1632" s="212"/>
      <c r="P1632" s="212"/>
      <c r="Q1632" s="212"/>
      <c r="R1632" s="212"/>
      <c r="S1632" s="212"/>
      <c r="T1632" s="213"/>
      <c r="AT1632" s="214" t="s">
        <v>177</v>
      </c>
      <c r="AU1632" s="214" t="s">
        <v>87</v>
      </c>
      <c r="AV1632" s="11" t="s">
        <v>24</v>
      </c>
      <c r="AW1632" s="11" t="s">
        <v>41</v>
      </c>
      <c r="AX1632" s="11" t="s">
        <v>78</v>
      </c>
      <c r="AY1632" s="214" t="s">
        <v>168</v>
      </c>
    </row>
    <row r="1633" spans="2:65" s="12" customFormat="1" ht="13.5">
      <c r="B1633" s="215"/>
      <c r="C1633" s="216"/>
      <c r="D1633" s="217" t="s">
        <v>177</v>
      </c>
      <c r="E1633" s="218" t="s">
        <v>22</v>
      </c>
      <c r="F1633" s="219" t="s">
        <v>2945</v>
      </c>
      <c r="G1633" s="216"/>
      <c r="H1633" s="220">
        <v>750</v>
      </c>
      <c r="I1633" s="221"/>
      <c r="J1633" s="216"/>
      <c r="K1633" s="216"/>
      <c r="L1633" s="222"/>
      <c r="M1633" s="223"/>
      <c r="N1633" s="224"/>
      <c r="O1633" s="224"/>
      <c r="P1633" s="224"/>
      <c r="Q1633" s="224"/>
      <c r="R1633" s="224"/>
      <c r="S1633" s="224"/>
      <c r="T1633" s="225"/>
      <c r="AT1633" s="226" t="s">
        <v>177</v>
      </c>
      <c r="AU1633" s="226" t="s">
        <v>87</v>
      </c>
      <c r="AV1633" s="12" t="s">
        <v>87</v>
      </c>
      <c r="AW1633" s="12" t="s">
        <v>41</v>
      </c>
      <c r="AX1633" s="12" t="s">
        <v>78</v>
      </c>
      <c r="AY1633" s="226" t="s">
        <v>168</v>
      </c>
    </row>
    <row r="1634" spans="2:65" s="1" customFormat="1" ht="22.5" customHeight="1">
      <c r="B1634" s="39"/>
      <c r="C1634" s="191" t="s">
        <v>2955</v>
      </c>
      <c r="D1634" s="191" t="s">
        <v>170</v>
      </c>
      <c r="E1634" s="192" t="s">
        <v>2956</v>
      </c>
      <c r="F1634" s="193" t="s">
        <v>2957</v>
      </c>
      <c r="G1634" s="194" t="s">
        <v>276</v>
      </c>
      <c r="H1634" s="195">
        <v>188</v>
      </c>
      <c r="I1634" s="196"/>
      <c r="J1634" s="197">
        <f>ROUND(I1634*H1634,2)</f>
        <v>0</v>
      </c>
      <c r="K1634" s="193" t="s">
        <v>22</v>
      </c>
      <c r="L1634" s="59"/>
      <c r="M1634" s="198" t="s">
        <v>22</v>
      </c>
      <c r="N1634" s="199" t="s">
        <v>49</v>
      </c>
      <c r="O1634" s="40"/>
      <c r="P1634" s="200">
        <f>O1634*H1634</f>
        <v>0</v>
      </c>
      <c r="Q1634" s="200">
        <v>0</v>
      </c>
      <c r="R1634" s="200">
        <f>Q1634*H1634</f>
        <v>0</v>
      </c>
      <c r="S1634" s="200">
        <v>0</v>
      </c>
      <c r="T1634" s="201">
        <f>S1634*H1634</f>
        <v>0</v>
      </c>
      <c r="AR1634" s="22" t="s">
        <v>575</v>
      </c>
      <c r="AT1634" s="22" t="s">
        <v>170</v>
      </c>
      <c r="AU1634" s="22" t="s">
        <v>87</v>
      </c>
      <c r="AY1634" s="22" t="s">
        <v>168</v>
      </c>
      <c r="BE1634" s="202">
        <f>IF(N1634="základní",J1634,0)</f>
        <v>0</v>
      </c>
      <c r="BF1634" s="202">
        <f>IF(N1634="snížená",J1634,0)</f>
        <v>0</v>
      </c>
      <c r="BG1634" s="202">
        <f>IF(N1634="zákl. přenesená",J1634,0)</f>
        <v>0</v>
      </c>
      <c r="BH1634" s="202">
        <f>IF(N1634="sníž. přenesená",J1634,0)</f>
        <v>0</v>
      </c>
      <c r="BI1634" s="202">
        <f>IF(N1634="nulová",J1634,0)</f>
        <v>0</v>
      </c>
      <c r="BJ1634" s="22" t="s">
        <v>24</v>
      </c>
      <c r="BK1634" s="202">
        <f>ROUND(I1634*H1634,2)</f>
        <v>0</v>
      </c>
      <c r="BL1634" s="22" t="s">
        <v>575</v>
      </c>
      <c r="BM1634" s="22" t="s">
        <v>2958</v>
      </c>
    </row>
    <row r="1635" spans="2:65" s="11" customFormat="1" ht="13.5">
      <c r="B1635" s="203"/>
      <c r="C1635" s="204"/>
      <c r="D1635" s="205" t="s">
        <v>177</v>
      </c>
      <c r="E1635" s="206" t="s">
        <v>22</v>
      </c>
      <c r="F1635" s="207" t="s">
        <v>2959</v>
      </c>
      <c r="G1635" s="204"/>
      <c r="H1635" s="208" t="s">
        <v>22</v>
      </c>
      <c r="I1635" s="209"/>
      <c r="J1635" s="204"/>
      <c r="K1635" s="204"/>
      <c r="L1635" s="210"/>
      <c r="M1635" s="211"/>
      <c r="N1635" s="212"/>
      <c r="O1635" s="212"/>
      <c r="P1635" s="212"/>
      <c r="Q1635" s="212"/>
      <c r="R1635" s="212"/>
      <c r="S1635" s="212"/>
      <c r="T1635" s="213"/>
      <c r="AT1635" s="214" t="s">
        <v>177</v>
      </c>
      <c r="AU1635" s="214" t="s">
        <v>87</v>
      </c>
      <c r="AV1635" s="11" t="s">
        <v>24</v>
      </c>
      <c r="AW1635" s="11" t="s">
        <v>41</v>
      </c>
      <c r="AX1635" s="11" t="s">
        <v>78</v>
      </c>
      <c r="AY1635" s="214" t="s">
        <v>168</v>
      </c>
    </row>
    <row r="1636" spans="2:65" s="12" customFormat="1" ht="13.5">
      <c r="B1636" s="215"/>
      <c r="C1636" s="216"/>
      <c r="D1636" s="217" t="s">
        <v>177</v>
      </c>
      <c r="E1636" s="218" t="s">
        <v>22</v>
      </c>
      <c r="F1636" s="219" t="s">
        <v>1283</v>
      </c>
      <c r="G1636" s="216"/>
      <c r="H1636" s="220">
        <v>188</v>
      </c>
      <c r="I1636" s="221"/>
      <c r="J1636" s="216"/>
      <c r="K1636" s="216"/>
      <c r="L1636" s="222"/>
      <c r="M1636" s="223"/>
      <c r="N1636" s="224"/>
      <c r="O1636" s="224"/>
      <c r="P1636" s="224"/>
      <c r="Q1636" s="224"/>
      <c r="R1636" s="224"/>
      <c r="S1636" s="224"/>
      <c r="T1636" s="225"/>
      <c r="AT1636" s="226" t="s">
        <v>177</v>
      </c>
      <c r="AU1636" s="226" t="s">
        <v>87</v>
      </c>
      <c r="AV1636" s="12" t="s">
        <v>87</v>
      </c>
      <c r="AW1636" s="12" t="s">
        <v>41</v>
      </c>
      <c r="AX1636" s="12" t="s">
        <v>78</v>
      </c>
      <c r="AY1636" s="226" t="s">
        <v>168</v>
      </c>
    </row>
    <row r="1637" spans="2:65" s="1" customFormat="1" ht="22.5" customHeight="1">
      <c r="B1637" s="39"/>
      <c r="C1637" s="191" t="s">
        <v>2960</v>
      </c>
      <c r="D1637" s="191" t="s">
        <v>170</v>
      </c>
      <c r="E1637" s="192" t="s">
        <v>2961</v>
      </c>
      <c r="F1637" s="193" t="s">
        <v>2962</v>
      </c>
      <c r="G1637" s="194" t="s">
        <v>276</v>
      </c>
      <c r="H1637" s="195">
        <v>1500</v>
      </c>
      <c r="I1637" s="196"/>
      <c r="J1637" s="197">
        <f>ROUND(I1637*H1637,2)</f>
        <v>0</v>
      </c>
      <c r="K1637" s="193" t="s">
        <v>22</v>
      </c>
      <c r="L1637" s="59"/>
      <c r="M1637" s="198" t="s">
        <v>22</v>
      </c>
      <c r="N1637" s="199" t="s">
        <v>49</v>
      </c>
      <c r="O1637" s="40"/>
      <c r="P1637" s="200">
        <f>O1637*H1637</f>
        <v>0</v>
      </c>
      <c r="Q1637" s="200">
        <v>0</v>
      </c>
      <c r="R1637" s="200">
        <f>Q1637*H1637</f>
        <v>0</v>
      </c>
      <c r="S1637" s="200">
        <v>0</v>
      </c>
      <c r="T1637" s="201">
        <f>S1637*H1637</f>
        <v>0</v>
      </c>
      <c r="AR1637" s="22" t="s">
        <v>575</v>
      </c>
      <c r="AT1637" s="22" t="s">
        <v>170</v>
      </c>
      <c r="AU1637" s="22" t="s">
        <v>87</v>
      </c>
      <c r="AY1637" s="22" t="s">
        <v>168</v>
      </c>
      <c r="BE1637" s="202">
        <f>IF(N1637="základní",J1637,0)</f>
        <v>0</v>
      </c>
      <c r="BF1637" s="202">
        <f>IF(N1637="snížená",J1637,0)</f>
        <v>0</v>
      </c>
      <c r="BG1637" s="202">
        <f>IF(N1637="zákl. přenesená",J1637,0)</f>
        <v>0</v>
      </c>
      <c r="BH1637" s="202">
        <f>IF(N1637="sníž. přenesená",J1637,0)</f>
        <v>0</v>
      </c>
      <c r="BI1637" s="202">
        <f>IF(N1637="nulová",J1637,0)</f>
        <v>0</v>
      </c>
      <c r="BJ1637" s="22" t="s">
        <v>24</v>
      </c>
      <c r="BK1637" s="202">
        <f>ROUND(I1637*H1637,2)</f>
        <v>0</v>
      </c>
      <c r="BL1637" s="22" t="s">
        <v>575</v>
      </c>
      <c r="BM1637" s="22" t="s">
        <v>2963</v>
      </c>
    </row>
    <row r="1638" spans="2:65" s="11" customFormat="1" ht="13.5">
      <c r="B1638" s="203"/>
      <c r="C1638" s="204"/>
      <c r="D1638" s="205" t="s">
        <v>177</v>
      </c>
      <c r="E1638" s="206" t="s">
        <v>22</v>
      </c>
      <c r="F1638" s="207" t="s">
        <v>2964</v>
      </c>
      <c r="G1638" s="204"/>
      <c r="H1638" s="208" t="s">
        <v>22</v>
      </c>
      <c r="I1638" s="209"/>
      <c r="J1638" s="204"/>
      <c r="K1638" s="204"/>
      <c r="L1638" s="210"/>
      <c r="M1638" s="211"/>
      <c r="N1638" s="212"/>
      <c r="O1638" s="212"/>
      <c r="P1638" s="212"/>
      <c r="Q1638" s="212"/>
      <c r="R1638" s="212"/>
      <c r="S1638" s="212"/>
      <c r="T1638" s="213"/>
      <c r="AT1638" s="214" t="s">
        <v>177</v>
      </c>
      <c r="AU1638" s="214" t="s">
        <v>87</v>
      </c>
      <c r="AV1638" s="11" t="s">
        <v>24</v>
      </c>
      <c r="AW1638" s="11" t="s">
        <v>41</v>
      </c>
      <c r="AX1638" s="11" t="s">
        <v>78</v>
      </c>
      <c r="AY1638" s="214" t="s">
        <v>168</v>
      </c>
    </row>
    <row r="1639" spans="2:65" s="12" customFormat="1" ht="13.5">
      <c r="B1639" s="215"/>
      <c r="C1639" s="216"/>
      <c r="D1639" s="217" t="s">
        <v>177</v>
      </c>
      <c r="E1639" s="218" t="s">
        <v>22</v>
      </c>
      <c r="F1639" s="219" t="s">
        <v>2965</v>
      </c>
      <c r="G1639" s="216"/>
      <c r="H1639" s="220">
        <v>1500</v>
      </c>
      <c r="I1639" s="221"/>
      <c r="J1639" s="216"/>
      <c r="K1639" s="216"/>
      <c r="L1639" s="222"/>
      <c r="M1639" s="223"/>
      <c r="N1639" s="224"/>
      <c r="O1639" s="224"/>
      <c r="P1639" s="224"/>
      <c r="Q1639" s="224"/>
      <c r="R1639" s="224"/>
      <c r="S1639" s="224"/>
      <c r="T1639" s="225"/>
      <c r="AT1639" s="226" t="s">
        <v>177</v>
      </c>
      <c r="AU1639" s="226" t="s">
        <v>87</v>
      </c>
      <c r="AV1639" s="12" t="s">
        <v>87</v>
      </c>
      <c r="AW1639" s="12" t="s">
        <v>41</v>
      </c>
      <c r="AX1639" s="12" t="s">
        <v>78</v>
      </c>
      <c r="AY1639" s="226" t="s">
        <v>168</v>
      </c>
    </row>
    <row r="1640" spans="2:65" s="1" customFormat="1" ht="22.5" customHeight="1">
      <c r="B1640" s="39"/>
      <c r="C1640" s="191" t="s">
        <v>2966</v>
      </c>
      <c r="D1640" s="191" t="s">
        <v>170</v>
      </c>
      <c r="E1640" s="192" t="s">
        <v>2967</v>
      </c>
      <c r="F1640" s="193" t="s">
        <v>2968</v>
      </c>
      <c r="G1640" s="194" t="s">
        <v>433</v>
      </c>
      <c r="H1640" s="195">
        <v>180</v>
      </c>
      <c r="I1640" s="196"/>
      <c r="J1640" s="197">
        <f>ROUND(I1640*H1640,2)</f>
        <v>0</v>
      </c>
      <c r="K1640" s="193" t="s">
        <v>22</v>
      </c>
      <c r="L1640" s="59"/>
      <c r="M1640" s="198" t="s">
        <v>22</v>
      </c>
      <c r="N1640" s="199" t="s">
        <v>49</v>
      </c>
      <c r="O1640" s="40"/>
      <c r="P1640" s="200">
        <f>O1640*H1640</f>
        <v>0</v>
      </c>
      <c r="Q1640" s="200">
        <v>0</v>
      </c>
      <c r="R1640" s="200">
        <f>Q1640*H1640</f>
        <v>0</v>
      </c>
      <c r="S1640" s="200">
        <v>0</v>
      </c>
      <c r="T1640" s="201">
        <f>S1640*H1640</f>
        <v>0</v>
      </c>
      <c r="AR1640" s="22" t="s">
        <v>575</v>
      </c>
      <c r="AT1640" s="22" t="s">
        <v>170</v>
      </c>
      <c r="AU1640" s="22" t="s">
        <v>87</v>
      </c>
      <c r="AY1640" s="22" t="s">
        <v>168</v>
      </c>
      <c r="BE1640" s="202">
        <f>IF(N1640="základní",J1640,0)</f>
        <v>0</v>
      </c>
      <c r="BF1640" s="202">
        <f>IF(N1640="snížená",J1640,0)</f>
        <v>0</v>
      </c>
      <c r="BG1640" s="202">
        <f>IF(N1640="zákl. přenesená",J1640,0)</f>
        <v>0</v>
      </c>
      <c r="BH1640" s="202">
        <f>IF(N1640="sníž. přenesená",J1640,0)</f>
        <v>0</v>
      </c>
      <c r="BI1640" s="202">
        <f>IF(N1640="nulová",J1640,0)</f>
        <v>0</v>
      </c>
      <c r="BJ1640" s="22" t="s">
        <v>24</v>
      </c>
      <c r="BK1640" s="202">
        <f>ROUND(I1640*H1640,2)</f>
        <v>0</v>
      </c>
      <c r="BL1640" s="22" t="s">
        <v>575</v>
      </c>
      <c r="BM1640" s="22" t="s">
        <v>2969</v>
      </c>
    </row>
    <row r="1641" spans="2:65" s="11" customFormat="1" ht="13.5">
      <c r="B1641" s="203"/>
      <c r="C1641" s="204"/>
      <c r="D1641" s="205" t="s">
        <v>177</v>
      </c>
      <c r="E1641" s="206" t="s">
        <v>22</v>
      </c>
      <c r="F1641" s="207" t="s">
        <v>2970</v>
      </c>
      <c r="G1641" s="204"/>
      <c r="H1641" s="208" t="s">
        <v>22</v>
      </c>
      <c r="I1641" s="209"/>
      <c r="J1641" s="204"/>
      <c r="K1641" s="204"/>
      <c r="L1641" s="210"/>
      <c r="M1641" s="211"/>
      <c r="N1641" s="212"/>
      <c r="O1641" s="212"/>
      <c r="P1641" s="212"/>
      <c r="Q1641" s="212"/>
      <c r="R1641" s="212"/>
      <c r="S1641" s="212"/>
      <c r="T1641" s="213"/>
      <c r="AT1641" s="214" t="s">
        <v>177</v>
      </c>
      <c r="AU1641" s="214" t="s">
        <v>87</v>
      </c>
      <c r="AV1641" s="11" t="s">
        <v>24</v>
      </c>
      <c r="AW1641" s="11" t="s">
        <v>41</v>
      </c>
      <c r="AX1641" s="11" t="s">
        <v>78</v>
      </c>
      <c r="AY1641" s="214" t="s">
        <v>168</v>
      </c>
    </row>
    <row r="1642" spans="2:65" s="12" customFormat="1" ht="13.5">
      <c r="B1642" s="215"/>
      <c r="C1642" s="216"/>
      <c r="D1642" s="217" t="s">
        <v>177</v>
      </c>
      <c r="E1642" s="218" t="s">
        <v>22</v>
      </c>
      <c r="F1642" s="219" t="s">
        <v>1254</v>
      </c>
      <c r="G1642" s="216"/>
      <c r="H1642" s="220">
        <v>180</v>
      </c>
      <c r="I1642" s="221"/>
      <c r="J1642" s="216"/>
      <c r="K1642" s="216"/>
      <c r="L1642" s="222"/>
      <c r="M1642" s="223"/>
      <c r="N1642" s="224"/>
      <c r="O1642" s="224"/>
      <c r="P1642" s="224"/>
      <c r="Q1642" s="224"/>
      <c r="R1642" s="224"/>
      <c r="S1642" s="224"/>
      <c r="T1642" s="225"/>
      <c r="AT1642" s="226" t="s">
        <v>177</v>
      </c>
      <c r="AU1642" s="226" t="s">
        <v>87</v>
      </c>
      <c r="AV1642" s="12" t="s">
        <v>87</v>
      </c>
      <c r="AW1642" s="12" t="s">
        <v>41</v>
      </c>
      <c r="AX1642" s="12" t="s">
        <v>78</v>
      </c>
      <c r="AY1642" s="226" t="s">
        <v>168</v>
      </c>
    </row>
    <row r="1643" spans="2:65" s="1" customFormat="1" ht="22.5" customHeight="1">
      <c r="B1643" s="39"/>
      <c r="C1643" s="191" t="s">
        <v>2971</v>
      </c>
      <c r="D1643" s="191" t="s">
        <v>170</v>
      </c>
      <c r="E1643" s="192" t="s">
        <v>2972</v>
      </c>
      <c r="F1643" s="193" t="s">
        <v>2973</v>
      </c>
      <c r="G1643" s="194" t="s">
        <v>276</v>
      </c>
      <c r="H1643" s="195">
        <v>540</v>
      </c>
      <c r="I1643" s="196"/>
      <c r="J1643" s="197">
        <f>ROUND(I1643*H1643,2)</f>
        <v>0</v>
      </c>
      <c r="K1643" s="193" t="s">
        <v>22</v>
      </c>
      <c r="L1643" s="59"/>
      <c r="M1643" s="198" t="s">
        <v>22</v>
      </c>
      <c r="N1643" s="199" t="s">
        <v>49</v>
      </c>
      <c r="O1643" s="40"/>
      <c r="P1643" s="200">
        <f>O1643*H1643</f>
        <v>0</v>
      </c>
      <c r="Q1643" s="200">
        <v>0</v>
      </c>
      <c r="R1643" s="200">
        <f>Q1643*H1643</f>
        <v>0</v>
      </c>
      <c r="S1643" s="200">
        <v>0</v>
      </c>
      <c r="T1643" s="201">
        <f>S1643*H1643</f>
        <v>0</v>
      </c>
      <c r="AR1643" s="22" t="s">
        <v>575</v>
      </c>
      <c r="AT1643" s="22" t="s">
        <v>170</v>
      </c>
      <c r="AU1643" s="22" t="s">
        <v>87</v>
      </c>
      <c r="AY1643" s="22" t="s">
        <v>168</v>
      </c>
      <c r="BE1643" s="202">
        <f>IF(N1643="základní",J1643,0)</f>
        <v>0</v>
      </c>
      <c r="BF1643" s="202">
        <f>IF(N1643="snížená",J1643,0)</f>
        <v>0</v>
      </c>
      <c r="BG1643" s="202">
        <f>IF(N1643="zákl. přenesená",J1643,0)</f>
        <v>0</v>
      </c>
      <c r="BH1643" s="202">
        <f>IF(N1643="sníž. přenesená",J1643,0)</f>
        <v>0</v>
      </c>
      <c r="BI1643" s="202">
        <f>IF(N1643="nulová",J1643,0)</f>
        <v>0</v>
      </c>
      <c r="BJ1643" s="22" t="s">
        <v>24</v>
      </c>
      <c r="BK1643" s="202">
        <f>ROUND(I1643*H1643,2)</f>
        <v>0</v>
      </c>
      <c r="BL1643" s="22" t="s">
        <v>575</v>
      </c>
      <c r="BM1643" s="22" t="s">
        <v>2974</v>
      </c>
    </row>
    <row r="1644" spans="2:65" s="11" customFormat="1" ht="13.5">
      <c r="B1644" s="203"/>
      <c r="C1644" s="204"/>
      <c r="D1644" s="205" t="s">
        <v>177</v>
      </c>
      <c r="E1644" s="206" t="s">
        <v>22</v>
      </c>
      <c r="F1644" s="207" t="s">
        <v>2975</v>
      </c>
      <c r="G1644" s="204"/>
      <c r="H1644" s="208" t="s">
        <v>22</v>
      </c>
      <c r="I1644" s="209"/>
      <c r="J1644" s="204"/>
      <c r="K1644" s="204"/>
      <c r="L1644" s="210"/>
      <c r="M1644" s="211"/>
      <c r="N1644" s="212"/>
      <c r="O1644" s="212"/>
      <c r="P1644" s="212"/>
      <c r="Q1644" s="212"/>
      <c r="R1644" s="212"/>
      <c r="S1644" s="212"/>
      <c r="T1644" s="213"/>
      <c r="AT1644" s="214" t="s">
        <v>177</v>
      </c>
      <c r="AU1644" s="214" t="s">
        <v>87</v>
      </c>
      <c r="AV1644" s="11" t="s">
        <v>24</v>
      </c>
      <c r="AW1644" s="11" t="s">
        <v>41</v>
      </c>
      <c r="AX1644" s="11" t="s">
        <v>78</v>
      </c>
      <c r="AY1644" s="214" t="s">
        <v>168</v>
      </c>
    </row>
    <row r="1645" spans="2:65" s="12" customFormat="1" ht="13.5">
      <c r="B1645" s="215"/>
      <c r="C1645" s="216"/>
      <c r="D1645" s="217" t="s">
        <v>177</v>
      </c>
      <c r="E1645" s="218" t="s">
        <v>22</v>
      </c>
      <c r="F1645" s="219" t="s">
        <v>2976</v>
      </c>
      <c r="G1645" s="216"/>
      <c r="H1645" s="220">
        <v>540</v>
      </c>
      <c r="I1645" s="221"/>
      <c r="J1645" s="216"/>
      <c r="K1645" s="216"/>
      <c r="L1645" s="222"/>
      <c r="M1645" s="223"/>
      <c r="N1645" s="224"/>
      <c r="O1645" s="224"/>
      <c r="P1645" s="224"/>
      <c r="Q1645" s="224"/>
      <c r="R1645" s="224"/>
      <c r="S1645" s="224"/>
      <c r="T1645" s="225"/>
      <c r="AT1645" s="226" t="s">
        <v>177</v>
      </c>
      <c r="AU1645" s="226" t="s">
        <v>87</v>
      </c>
      <c r="AV1645" s="12" t="s">
        <v>87</v>
      </c>
      <c r="AW1645" s="12" t="s">
        <v>41</v>
      </c>
      <c r="AX1645" s="12" t="s">
        <v>78</v>
      </c>
      <c r="AY1645" s="226" t="s">
        <v>168</v>
      </c>
    </row>
    <row r="1646" spans="2:65" s="1" customFormat="1" ht="22.5" customHeight="1">
      <c r="B1646" s="39"/>
      <c r="C1646" s="191" t="s">
        <v>2977</v>
      </c>
      <c r="D1646" s="191" t="s">
        <v>170</v>
      </c>
      <c r="E1646" s="192" t="s">
        <v>2978</v>
      </c>
      <c r="F1646" s="193" t="s">
        <v>2979</v>
      </c>
      <c r="G1646" s="194" t="s">
        <v>1373</v>
      </c>
      <c r="H1646" s="195">
        <v>1</v>
      </c>
      <c r="I1646" s="196"/>
      <c r="J1646" s="197">
        <f>ROUND(I1646*H1646,2)</f>
        <v>0</v>
      </c>
      <c r="K1646" s="193" t="s">
        <v>22</v>
      </c>
      <c r="L1646" s="59"/>
      <c r="M1646" s="198" t="s">
        <v>22</v>
      </c>
      <c r="N1646" s="199" t="s">
        <v>49</v>
      </c>
      <c r="O1646" s="40"/>
      <c r="P1646" s="200">
        <f>O1646*H1646</f>
        <v>0</v>
      </c>
      <c r="Q1646" s="200">
        <v>0</v>
      </c>
      <c r="R1646" s="200">
        <f>Q1646*H1646</f>
        <v>0</v>
      </c>
      <c r="S1646" s="200">
        <v>0</v>
      </c>
      <c r="T1646" s="201">
        <f>S1646*H1646</f>
        <v>0</v>
      </c>
      <c r="AR1646" s="22" t="s">
        <v>575</v>
      </c>
      <c r="AT1646" s="22" t="s">
        <v>170</v>
      </c>
      <c r="AU1646" s="22" t="s">
        <v>87</v>
      </c>
      <c r="AY1646" s="22" t="s">
        <v>168</v>
      </c>
      <c r="BE1646" s="202">
        <f>IF(N1646="základní",J1646,0)</f>
        <v>0</v>
      </c>
      <c r="BF1646" s="202">
        <f>IF(N1646="snížená",J1646,0)</f>
        <v>0</v>
      </c>
      <c r="BG1646" s="202">
        <f>IF(N1646="zákl. přenesená",J1646,0)</f>
        <v>0</v>
      </c>
      <c r="BH1646" s="202">
        <f>IF(N1646="sníž. přenesená",J1646,0)</f>
        <v>0</v>
      </c>
      <c r="BI1646" s="202">
        <f>IF(N1646="nulová",J1646,0)</f>
        <v>0</v>
      </c>
      <c r="BJ1646" s="22" t="s">
        <v>24</v>
      </c>
      <c r="BK1646" s="202">
        <f>ROUND(I1646*H1646,2)</f>
        <v>0</v>
      </c>
      <c r="BL1646" s="22" t="s">
        <v>575</v>
      </c>
      <c r="BM1646" s="22" t="s">
        <v>2980</v>
      </c>
    </row>
    <row r="1647" spans="2:65" s="1" customFormat="1" ht="22.5" customHeight="1">
      <c r="B1647" s="39"/>
      <c r="C1647" s="191" t="s">
        <v>2981</v>
      </c>
      <c r="D1647" s="191" t="s">
        <v>170</v>
      </c>
      <c r="E1647" s="192" t="s">
        <v>2982</v>
      </c>
      <c r="F1647" s="193" t="s">
        <v>2795</v>
      </c>
      <c r="G1647" s="194" t="s">
        <v>1373</v>
      </c>
      <c r="H1647" s="195">
        <v>1</v>
      </c>
      <c r="I1647" s="196"/>
      <c r="J1647" s="197">
        <f>ROUND(I1647*H1647,2)</f>
        <v>0</v>
      </c>
      <c r="K1647" s="193" t="s">
        <v>22</v>
      </c>
      <c r="L1647" s="59"/>
      <c r="M1647" s="198" t="s">
        <v>22</v>
      </c>
      <c r="N1647" s="199" t="s">
        <v>49</v>
      </c>
      <c r="O1647" s="40"/>
      <c r="P1647" s="200">
        <f>O1647*H1647</f>
        <v>0</v>
      </c>
      <c r="Q1647" s="200">
        <v>0</v>
      </c>
      <c r="R1647" s="200">
        <f>Q1647*H1647</f>
        <v>0</v>
      </c>
      <c r="S1647" s="200">
        <v>0</v>
      </c>
      <c r="T1647" s="201">
        <f>S1647*H1647</f>
        <v>0</v>
      </c>
      <c r="AR1647" s="22" t="s">
        <v>575</v>
      </c>
      <c r="AT1647" s="22" t="s">
        <v>170</v>
      </c>
      <c r="AU1647" s="22" t="s">
        <v>87</v>
      </c>
      <c r="AY1647" s="22" t="s">
        <v>168</v>
      </c>
      <c r="BE1647" s="202">
        <f>IF(N1647="základní",J1647,0)</f>
        <v>0</v>
      </c>
      <c r="BF1647" s="202">
        <f>IF(N1647="snížená",J1647,0)</f>
        <v>0</v>
      </c>
      <c r="BG1647" s="202">
        <f>IF(N1647="zákl. přenesená",J1647,0)</f>
        <v>0</v>
      </c>
      <c r="BH1647" s="202">
        <f>IF(N1647="sníž. přenesená",J1647,0)</f>
        <v>0</v>
      </c>
      <c r="BI1647" s="202">
        <f>IF(N1647="nulová",J1647,0)</f>
        <v>0</v>
      </c>
      <c r="BJ1647" s="22" t="s">
        <v>24</v>
      </c>
      <c r="BK1647" s="202">
        <f>ROUND(I1647*H1647,2)</f>
        <v>0</v>
      </c>
      <c r="BL1647" s="22" t="s">
        <v>575</v>
      </c>
      <c r="BM1647" s="22" t="s">
        <v>2983</v>
      </c>
    </row>
    <row r="1648" spans="2:65" s="10" customFormat="1" ht="29.85" customHeight="1">
      <c r="B1648" s="174"/>
      <c r="C1648" s="175"/>
      <c r="D1648" s="188" t="s">
        <v>77</v>
      </c>
      <c r="E1648" s="189" t="s">
        <v>2984</v>
      </c>
      <c r="F1648" s="189" t="s">
        <v>2985</v>
      </c>
      <c r="G1648" s="175"/>
      <c r="H1648" s="175"/>
      <c r="I1648" s="178"/>
      <c r="J1648" s="190">
        <f>BK1648</f>
        <v>0</v>
      </c>
      <c r="K1648" s="175"/>
      <c r="L1648" s="180"/>
      <c r="M1648" s="181"/>
      <c r="N1648" s="182"/>
      <c r="O1648" s="182"/>
      <c r="P1648" s="183">
        <f>SUM(P1649:P1706)</f>
        <v>0</v>
      </c>
      <c r="Q1648" s="182"/>
      <c r="R1648" s="183">
        <f>SUM(R1649:R1706)</f>
        <v>0</v>
      </c>
      <c r="S1648" s="182"/>
      <c r="T1648" s="184">
        <f>SUM(T1649:T1706)</f>
        <v>0</v>
      </c>
      <c r="AR1648" s="185" t="s">
        <v>183</v>
      </c>
      <c r="AT1648" s="186" t="s">
        <v>77</v>
      </c>
      <c r="AU1648" s="186" t="s">
        <v>24</v>
      </c>
      <c r="AY1648" s="185" t="s">
        <v>168</v>
      </c>
      <c r="BK1648" s="187">
        <f>SUM(BK1649:BK1706)</f>
        <v>0</v>
      </c>
    </row>
    <row r="1649" spans="2:65" s="1" customFormat="1" ht="22.5" customHeight="1">
      <c r="B1649" s="39"/>
      <c r="C1649" s="191" t="s">
        <v>2986</v>
      </c>
      <c r="D1649" s="191" t="s">
        <v>170</v>
      </c>
      <c r="E1649" s="192" t="s">
        <v>2987</v>
      </c>
      <c r="F1649" s="193" t="s">
        <v>2988</v>
      </c>
      <c r="G1649" s="194" t="s">
        <v>276</v>
      </c>
      <c r="H1649" s="195">
        <v>84</v>
      </c>
      <c r="I1649" s="196"/>
      <c r="J1649" s="197">
        <f>ROUND(I1649*H1649,2)</f>
        <v>0</v>
      </c>
      <c r="K1649" s="193" t="s">
        <v>22</v>
      </c>
      <c r="L1649" s="59"/>
      <c r="M1649" s="198" t="s">
        <v>22</v>
      </c>
      <c r="N1649" s="199" t="s">
        <v>49</v>
      </c>
      <c r="O1649" s="40"/>
      <c r="P1649" s="200">
        <f>O1649*H1649</f>
        <v>0</v>
      </c>
      <c r="Q1649" s="200">
        <v>0</v>
      </c>
      <c r="R1649" s="200">
        <f>Q1649*H1649</f>
        <v>0</v>
      </c>
      <c r="S1649" s="200">
        <v>0</v>
      </c>
      <c r="T1649" s="201">
        <f>S1649*H1649</f>
        <v>0</v>
      </c>
      <c r="AR1649" s="22" t="s">
        <v>575</v>
      </c>
      <c r="AT1649" s="22" t="s">
        <v>170</v>
      </c>
      <c r="AU1649" s="22" t="s">
        <v>87</v>
      </c>
      <c r="AY1649" s="22" t="s">
        <v>168</v>
      </c>
      <c r="BE1649" s="202">
        <f>IF(N1649="základní",J1649,0)</f>
        <v>0</v>
      </c>
      <c r="BF1649" s="202">
        <f>IF(N1649="snížená",J1649,0)</f>
        <v>0</v>
      </c>
      <c r="BG1649" s="202">
        <f>IF(N1649="zákl. přenesená",J1649,0)</f>
        <v>0</v>
      </c>
      <c r="BH1649" s="202">
        <f>IF(N1649="sníž. přenesená",J1649,0)</f>
        <v>0</v>
      </c>
      <c r="BI1649" s="202">
        <f>IF(N1649="nulová",J1649,0)</f>
        <v>0</v>
      </c>
      <c r="BJ1649" s="22" t="s">
        <v>24</v>
      </c>
      <c r="BK1649" s="202">
        <f>ROUND(I1649*H1649,2)</f>
        <v>0</v>
      </c>
      <c r="BL1649" s="22" t="s">
        <v>575</v>
      </c>
      <c r="BM1649" s="22" t="s">
        <v>2989</v>
      </c>
    </row>
    <row r="1650" spans="2:65" s="11" customFormat="1" ht="13.5">
      <c r="B1650" s="203"/>
      <c r="C1650" s="204"/>
      <c r="D1650" s="205" t="s">
        <v>177</v>
      </c>
      <c r="E1650" s="206" t="s">
        <v>22</v>
      </c>
      <c r="F1650" s="207" t="s">
        <v>2990</v>
      </c>
      <c r="G1650" s="204"/>
      <c r="H1650" s="208" t="s">
        <v>22</v>
      </c>
      <c r="I1650" s="209"/>
      <c r="J1650" s="204"/>
      <c r="K1650" s="204"/>
      <c r="L1650" s="210"/>
      <c r="M1650" s="211"/>
      <c r="N1650" s="212"/>
      <c r="O1650" s="212"/>
      <c r="P1650" s="212"/>
      <c r="Q1650" s="212"/>
      <c r="R1650" s="212"/>
      <c r="S1650" s="212"/>
      <c r="T1650" s="213"/>
      <c r="AT1650" s="214" t="s">
        <v>177</v>
      </c>
      <c r="AU1650" s="214" t="s">
        <v>87</v>
      </c>
      <c r="AV1650" s="11" t="s">
        <v>24</v>
      </c>
      <c r="AW1650" s="11" t="s">
        <v>41</v>
      </c>
      <c r="AX1650" s="11" t="s">
        <v>78</v>
      </c>
      <c r="AY1650" s="214" t="s">
        <v>168</v>
      </c>
    </row>
    <row r="1651" spans="2:65" s="12" customFormat="1" ht="13.5">
      <c r="B1651" s="215"/>
      <c r="C1651" s="216"/>
      <c r="D1651" s="217" t="s">
        <v>177</v>
      </c>
      <c r="E1651" s="218" t="s">
        <v>22</v>
      </c>
      <c r="F1651" s="219" t="s">
        <v>686</v>
      </c>
      <c r="G1651" s="216"/>
      <c r="H1651" s="220">
        <v>84</v>
      </c>
      <c r="I1651" s="221"/>
      <c r="J1651" s="216"/>
      <c r="K1651" s="216"/>
      <c r="L1651" s="222"/>
      <c r="M1651" s="223"/>
      <c r="N1651" s="224"/>
      <c r="O1651" s="224"/>
      <c r="P1651" s="224"/>
      <c r="Q1651" s="224"/>
      <c r="R1651" s="224"/>
      <c r="S1651" s="224"/>
      <c r="T1651" s="225"/>
      <c r="AT1651" s="226" t="s">
        <v>177</v>
      </c>
      <c r="AU1651" s="226" t="s">
        <v>87</v>
      </c>
      <c r="AV1651" s="12" t="s">
        <v>87</v>
      </c>
      <c r="AW1651" s="12" t="s">
        <v>41</v>
      </c>
      <c r="AX1651" s="12" t="s">
        <v>78</v>
      </c>
      <c r="AY1651" s="226" t="s">
        <v>168</v>
      </c>
    </row>
    <row r="1652" spans="2:65" s="1" customFormat="1" ht="22.5" customHeight="1">
      <c r="B1652" s="39"/>
      <c r="C1652" s="191" t="s">
        <v>2991</v>
      </c>
      <c r="D1652" s="191" t="s">
        <v>170</v>
      </c>
      <c r="E1652" s="192" t="s">
        <v>2992</v>
      </c>
      <c r="F1652" s="193" t="s">
        <v>2993</v>
      </c>
      <c r="G1652" s="194" t="s">
        <v>276</v>
      </c>
      <c r="H1652" s="195">
        <v>16</v>
      </c>
      <c r="I1652" s="196"/>
      <c r="J1652" s="197">
        <f>ROUND(I1652*H1652,2)</f>
        <v>0</v>
      </c>
      <c r="K1652" s="193" t="s">
        <v>22</v>
      </c>
      <c r="L1652" s="59"/>
      <c r="M1652" s="198" t="s">
        <v>22</v>
      </c>
      <c r="N1652" s="199" t="s">
        <v>49</v>
      </c>
      <c r="O1652" s="40"/>
      <c r="P1652" s="200">
        <f>O1652*H1652</f>
        <v>0</v>
      </c>
      <c r="Q1652" s="200">
        <v>0</v>
      </c>
      <c r="R1652" s="200">
        <f>Q1652*H1652</f>
        <v>0</v>
      </c>
      <c r="S1652" s="200">
        <v>0</v>
      </c>
      <c r="T1652" s="201">
        <f>S1652*H1652</f>
        <v>0</v>
      </c>
      <c r="AR1652" s="22" t="s">
        <v>575</v>
      </c>
      <c r="AT1652" s="22" t="s">
        <v>170</v>
      </c>
      <c r="AU1652" s="22" t="s">
        <v>87</v>
      </c>
      <c r="AY1652" s="22" t="s">
        <v>168</v>
      </c>
      <c r="BE1652" s="202">
        <f>IF(N1652="základní",J1652,0)</f>
        <v>0</v>
      </c>
      <c r="BF1652" s="202">
        <f>IF(N1652="snížená",J1652,0)</f>
        <v>0</v>
      </c>
      <c r="BG1652" s="202">
        <f>IF(N1652="zákl. přenesená",J1652,0)</f>
        <v>0</v>
      </c>
      <c r="BH1652" s="202">
        <f>IF(N1652="sníž. přenesená",J1652,0)</f>
        <v>0</v>
      </c>
      <c r="BI1652" s="202">
        <f>IF(N1652="nulová",J1652,0)</f>
        <v>0</v>
      </c>
      <c r="BJ1652" s="22" t="s">
        <v>24</v>
      </c>
      <c r="BK1652" s="202">
        <f>ROUND(I1652*H1652,2)</f>
        <v>0</v>
      </c>
      <c r="BL1652" s="22" t="s">
        <v>575</v>
      </c>
      <c r="BM1652" s="22" t="s">
        <v>2994</v>
      </c>
    </row>
    <row r="1653" spans="2:65" s="11" customFormat="1" ht="13.5">
      <c r="B1653" s="203"/>
      <c r="C1653" s="204"/>
      <c r="D1653" s="205" t="s">
        <v>177</v>
      </c>
      <c r="E1653" s="206" t="s">
        <v>22</v>
      </c>
      <c r="F1653" s="207" t="s">
        <v>2995</v>
      </c>
      <c r="G1653" s="204"/>
      <c r="H1653" s="208" t="s">
        <v>22</v>
      </c>
      <c r="I1653" s="209"/>
      <c r="J1653" s="204"/>
      <c r="K1653" s="204"/>
      <c r="L1653" s="210"/>
      <c r="M1653" s="211"/>
      <c r="N1653" s="212"/>
      <c r="O1653" s="212"/>
      <c r="P1653" s="212"/>
      <c r="Q1653" s="212"/>
      <c r="R1653" s="212"/>
      <c r="S1653" s="212"/>
      <c r="T1653" s="213"/>
      <c r="AT1653" s="214" t="s">
        <v>177</v>
      </c>
      <c r="AU1653" s="214" t="s">
        <v>87</v>
      </c>
      <c r="AV1653" s="11" t="s">
        <v>24</v>
      </c>
      <c r="AW1653" s="11" t="s">
        <v>41</v>
      </c>
      <c r="AX1653" s="11" t="s">
        <v>78</v>
      </c>
      <c r="AY1653" s="214" t="s">
        <v>168</v>
      </c>
    </row>
    <row r="1654" spans="2:65" s="12" customFormat="1" ht="13.5">
      <c r="B1654" s="215"/>
      <c r="C1654" s="216"/>
      <c r="D1654" s="217" t="s">
        <v>177</v>
      </c>
      <c r="E1654" s="218" t="s">
        <v>22</v>
      </c>
      <c r="F1654" s="219" t="s">
        <v>249</v>
      </c>
      <c r="G1654" s="216"/>
      <c r="H1654" s="220">
        <v>16</v>
      </c>
      <c r="I1654" s="221"/>
      <c r="J1654" s="216"/>
      <c r="K1654" s="216"/>
      <c r="L1654" s="222"/>
      <c r="M1654" s="223"/>
      <c r="N1654" s="224"/>
      <c r="O1654" s="224"/>
      <c r="P1654" s="224"/>
      <c r="Q1654" s="224"/>
      <c r="R1654" s="224"/>
      <c r="S1654" s="224"/>
      <c r="T1654" s="225"/>
      <c r="AT1654" s="226" t="s">
        <v>177</v>
      </c>
      <c r="AU1654" s="226" t="s">
        <v>87</v>
      </c>
      <c r="AV1654" s="12" t="s">
        <v>87</v>
      </c>
      <c r="AW1654" s="12" t="s">
        <v>41</v>
      </c>
      <c r="AX1654" s="12" t="s">
        <v>78</v>
      </c>
      <c r="AY1654" s="226" t="s">
        <v>168</v>
      </c>
    </row>
    <row r="1655" spans="2:65" s="1" customFormat="1" ht="22.5" customHeight="1">
      <c r="B1655" s="39"/>
      <c r="C1655" s="191" t="s">
        <v>2996</v>
      </c>
      <c r="D1655" s="191" t="s">
        <v>170</v>
      </c>
      <c r="E1655" s="192" t="s">
        <v>2997</v>
      </c>
      <c r="F1655" s="193" t="s">
        <v>2937</v>
      </c>
      <c r="G1655" s="194" t="s">
        <v>276</v>
      </c>
      <c r="H1655" s="195">
        <v>6</v>
      </c>
      <c r="I1655" s="196"/>
      <c r="J1655" s="197">
        <f>ROUND(I1655*H1655,2)</f>
        <v>0</v>
      </c>
      <c r="K1655" s="193" t="s">
        <v>22</v>
      </c>
      <c r="L1655" s="59"/>
      <c r="M1655" s="198" t="s">
        <v>22</v>
      </c>
      <c r="N1655" s="199" t="s">
        <v>49</v>
      </c>
      <c r="O1655" s="40"/>
      <c r="P1655" s="200">
        <f>O1655*H1655</f>
        <v>0</v>
      </c>
      <c r="Q1655" s="200">
        <v>0</v>
      </c>
      <c r="R1655" s="200">
        <f>Q1655*H1655</f>
        <v>0</v>
      </c>
      <c r="S1655" s="200">
        <v>0</v>
      </c>
      <c r="T1655" s="201">
        <f>S1655*H1655</f>
        <v>0</v>
      </c>
      <c r="AR1655" s="22" t="s">
        <v>575</v>
      </c>
      <c r="AT1655" s="22" t="s">
        <v>170</v>
      </c>
      <c r="AU1655" s="22" t="s">
        <v>87</v>
      </c>
      <c r="AY1655" s="22" t="s">
        <v>168</v>
      </c>
      <c r="BE1655" s="202">
        <f>IF(N1655="základní",J1655,0)</f>
        <v>0</v>
      </c>
      <c r="BF1655" s="202">
        <f>IF(N1655="snížená",J1655,0)</f>
        <v>0</v>
      </c>
      <c r="BG1655" s="202">
        <f>IF(N1655="zákl. přenesená",J1655,0)</f>
        <v>0</v>
      </c>
      <c r="BH1655" s="202">
        <f>IF(N1655="sníž. přenesená",J1655,0)</f>
        <v>0</v>
      </c>
      <c r="BI1655" s="202">
        <f>IF(N1655="nulová",J1655,0)</f>
        <v>0</v>
      </c>
      <c r="BJ1655" s="22" t="s">
        <v>24</v>
      </c>
      <c r="BK1655" s="202">
        <f>ROUND(I1655*H1655,2)</f>
        <v>0</v>
      </c>
      <c r="BL1655" s="22" t="s">
        <v>575</v>
      </c>
      <c r="BM1655" s="22" t="s">
        <v>2998</v>
      </c>
    </row>
    <row r="1656" spans="2:65" s="11" customFormat="1" ht="13.5">
      <c r="B1656" s="203"/>
      <c r="C1656" s="204"/>
      <c r="D1656" s="205" t="s">
        <v>177</v>
      </c>
      <c r="E1656" s="206" t="s">
        <v>22</v>
      </c>
      <c r="F1656" s="207" t="s">
        <v>2999</v>
      </c>
      <c r="G1656" s="204"/>
      <c r="H1656" s="208" t="s">
        <v>22</v>
      </c>
      <c r="I1656" s="209"/>
      <c r="J1656" s="204"/>
      <c r="K1656" s="204"/>
      <c r="L1656" s="210"/>
      <c r="M1656" s="211"/>
      <c r="N1656" s="212"/>
      <c r="O1656" s="212"/>
      <c r="P1656" s="212"/>
      <c r="Q1656" s="212"/>
      <c r="R1656" s="212"/>
      <c r="S1656" s="212"/>
      <c r="T1656" s="213"/>
      <c r="AT1656" s="214" t="s">
        <v>177</v>
      </c>
      <c r="AU1656" s="214" t="s">
        <v>87</v>
      </c>
      <c r="AV1656" s="11" t="s">
        <v>24</v>
      </c>
      <c r="AW1656" s="11" t="s">
        <v>41</v>
      </c>
      <c r="AX1656" s="11" t="s">
        <v>78</v>
      </c>
      <c r="AY1656" s="214" t="s">
        <v>168</v>
      </c>
    </row>
    <row r="1657" spans="2:65" s="12" customFormat="1" ht="13.5">
      <c r="B1657" s="215"/>
      <c r="C1657" s="216"/>
      <c r="D1657" s="217" t="s">
        <v>177</v>
      </c>
      <c r="E1657" s="218" t="s">
        <v>22</v>
      </c>
      <c r="F1657" s="219" t="s">
        <v>198</v>
      </c>
      <c r="G1657" s="216"/>
      <c r="H1657" s="220">
        <v>6</v>
      </c>
      <c r="I1657" s="221"/>
      <c r="J1657" s="216"/>
      <c r="K1657" s="216"/>
      <c r="L1657" s="222"/>
      <c r="M1657" s="223"/>
      <c r="N1657" s="224"/>
      <c r="O1657" s="224"/>
      <c r="P1657" s="224"/>
      <c r="Q1657" s="224"/>
      <c r="R1657" s="224"/>
      <c r="S1657" s="224"/>
      <c r="T1657" s="225"/>
      <c r="AT1657" s="226" t="s">
        <v>177</v>
      </c>
      <c r="AU1657" s="226" t="s">
        <v>87</v>
      </c>
      <c r="AV1657" s="12" t="s">
        <v>87</v>
      </c>
      <c r="AW1657" s="12" t="s">
        <v>41</v>
      </c>
      <c r="AX1657" s="12" t="s">
        <v>78</v>
      </c>
      <c r="AY1657" s="226" t="s">
        <v>168</v>
      </c>
    </row>
    <row r="1658" spans="2:65" s="1" customFormat="1" ht="22.5" customHeight="1">
      <c r="B1658" s="39"/>
      <c r="C1658" s="191" t="s">
        <v>3000</v>
      </c>
      <c r="D1658" s="191" t="s">
        <v>170</v>
      </c>
      <c r="E1658" s="192" t="s">
        <v>3001</v>
      </c>
      <c r="F1658" s="193" t="s">
        <v>2942</v>
      </c>
      <c r="G1658" s="194" t="s">
        <v>433</v>
      </c>
      <c r="H1658" s="195">
        <v>750</v>
      </c>
      <c r="I1658" s="196"/>
      <c r="J1658" s="197">
        <f>ROUND(I1658*H1658,2)</f>
        <v>0</v>
      </c>
      <c r="K1658" s="193" t="s">
        <v>22</v>
      </c>
      <c r="L1658" s="59"/>
      <c r="M1658" s="198" t="s">
        <v>22</v>
      </c>
      <c r="N1658" s="199" t="s">
        <v>49</v>
      </c>
      <c r="O1658" s="40"/>
      <c r="P1658" s="200">
        <f>O1658*H1658</f>
        <v>0</v>
      </c>
      <c r="Q1658" s="200">
        <v>0</v>
      </c>
      <c r="R1658" s="200">
        <f>Q1658*H1658</f>
        <v>0</v>
      </c>
      <c r="S1658" s="200">
        <v>0</v>
      </c>
      <c r="T1658" s="201">
        <f>S1658*H1658</f>
        <v>0</v>
      </c>
      <c r="AR1658" s="22" t="s">
        <v>575</v>
      </c>
      <c r="AT1658" s="22" t="s">
        <v>170</v>
      </c>
      <c r="AU1658" s="22" t="s">
        <v>87</v>
      </c>
      <c r="AY1658" s="22" t="s">
        <v>168</v>
      </c>
      <c r="BE1658" s="202">
        <f>IF(N1658="základní",J1658,0)</f>
        <v>0</v>
      </c>
      <c r="BF1658" s="202">
        <f>IF(N1658="snížená",J1658,0)</f>
        <v>0</v>
      </c>
      <c r="BG1658" s="202">
        <f>IF(N1658="zákl. přenesená",J1658,0)</f>
        <v>0</v>
      </c>
      <c r="BH1658" s="202">
        <f>IF(N1658="sníž. přenesená",J1658,0)</f>
        <v>0</v>
      </c>
      <c r="BI1658" s="202">
        <f>IF(N1658="nulová",J1658,0)</f>
        <v>0</v>
      </c>
      <c r="BJ1658" s="22" t="s">
        <v>24</v>
      </c>
      <c r="BK1658" s="202">
        <f>ROUND(I1658*H1658,2)</f>
        <v>0</v>
      </c>
      <c r="BL1658" s="22" t="s">
        <v>575</v>
      </c>
      <c r="BM1658" s="22" t="s">
        <v>3002</v>
      </c>
    </row>
    <row r="1659" spans="2:65" s="11" customFormat="1" ht="13.5">
      <c r="B1659" s="203"/>
      <c r="C1659" s="204"/>
      <c r="D1659" s="205" t="s">
        <v>177</v>
      </c>
      <c r="E1659" s="206" t="s">
        <v>22</v>
      </c>
      <c r="F1659" s="207" t="s">
        <v>3003</v>
      </c>
      <c r="G1659" s="204"/>
      <c r="H1659" s="208" t="s">
        <v>22</v>
      </c>
      <c r="I1659" s="209"/>
      <c r="J1659" s="204"/>
      <c r="K1659" s="204"/>
      <c r="L1659" s="210"/>
      <c r="M1659" s="211"/>
      <c r="N1659" s="212"/>
      <c r="O1659" s="212"/>
      <c r="P1659" s="212"/>
      <c r="Q1659" s="212"/>
      <c r="R1659" s="212"/>
      <c r="S1659" s="212"/>
      <c r="T1659" s="213"/>
      <c r="AT1659" s="214" t="s">
        <v>177</v>
      </c>
      <c r="AU1659" s="214" t="s">
        <v>87</v>
      </c>
      <c r="AV1659" s="11" t="s">
        <v>24</v>
      </c>
      <c r="AW1659" s="11" t="s">
        <v>41</v>
      </c>
      <c r="AX1659" s="11" t="s">
        <v>78</v>
      </c>
      <c r="AY1659" s="214" t="s">
        <v>168</v>
      </c>
    </row>
    <row r="1660" spans="2:65" s="12" customFormat="1" ht="13.5">
      <c r="B1660" s="215"/>
      <c r="C1660" s="216"/>
      <c r="D1660" s="217" t="s">
        <v>177</v>
      </c>
      <c r="E1660" s="218" t="s">
        <v>22</v>
      </c>
      <c r="F1660" s="219" t="s">
        <v>2945</v>
      </c>
      <c r="G1660" s="216"/>
      <c r="H1660" s="220">
        <v>750</v>
      </c>
      <c r="I1660" s="221"/>
      <c r="J1660" s="216"/>
      <c r="K1660" s="216"/>
      <c r="L1660" s="222"/>
      <c r="M1660" s="223"/>
      <c r="N1660" s="224"/>
      <c r="O1660" s="224"/>
      <c r="P1660" s="224"/>
      <c r="Q1660" s="224"/>
      <c r="R1660" s="224"/>
      <c r="S1660" s="224"/>
      <c r="T1660" s="225"/>
      <c r="AT1660" s="226" t="s">
        <v>177</v>
      </c>
      <c r="AU1660" s="226" t="s">
        <v>87</v>
      </c>
      <c r="AV1660" s="12" t="s">
        <v>87</v>
      </c>
      <c r="AW1660" s="12" t="s">
        <v>41</v>
      </c>
      <c r="AX1660" s="12" t="s">
        <v>78</v>
      </c>
      <c r="AY1660" s="226" t="s">
        <v>168</v>
      </c>
    </row>
    <row r="1661" spans="2:65" s="1" customFormat="1" ht="22.5" customHeight="1">
      <c r="B1661" s="39"/>
      <c r="C1661" s="191" t="s">
        <v>3004</v>
      </c>
      <c r="D1661" s="191" t="s">
        <v>170</v>
      </c>
      <c r="E1661" s="192" t="s">
        <v>3005</v>
      </c>
      <c r="F1661" s="193" t="s">
        <v>3006</v>
      </c>
      <c r="G1661" s="194" t="s">
        <v>433</v>
      </c>
      <c r="H1661" s="195">
        <v>180</v>
      </c>
      <c r="I1661" s="196"/>
      <c r="J1661" s="197">
        <f>ROUND(I1661*H1661,2)</f>
        <v>0</v>
      </c>
      <c r="K1661" s="193" t="s">
        <v>22</v>
      </c>
      <c r="L1661" s="59"/>
      <c r="M1661" s="198" t="s">
        <v>22</v>
      </c>
      <c r="N1661" s="199" t="s">
        <v>49</v>
      </c>
      <c r="O1661" s="40"/>
      <c r="P1661" s="200">
        <f>O1661*H1661</f>
        <v>0</v>
      </c>
      <c r="Q1661" s="200">
        <v>0</v>
      </c>
      <c r="R1661" s="200">
        <f>Q1661*H1661</f>
        <v>0</v>
      </c>
      <c r="S1661" s="200">
        <v>0</v>
      </c>
      <c r="T1661" s="201">
        <f>S1661*H1661</f>
        <v>0</v>
      </c>
      <c r="AR1661" s="22" t="s">
        <v>575</v>
      </c>
      <c r="AT1661" s="22" t="s">
        <v>170</v>
      </c>
      <c r="AU1661" s="22" t="s">
        <v>87</v>
      </c>
      <c r="AY1661" s="22" t="s">
        <v>168</v>
      </c>
      <c r="BE1661" s="202">
        <f>IF(N1661="základní",J1661,0)</f>
        <v>0</v>
      </c>
      <c r="BF1661" s="202">
        <f>IF(N1661="snížená",J1661,0)</f>
        <v>0</v>
      </c>
      <c r="BG1661" s="202">
        <f>IF(N1661="zákl. přenesená",J1661,0)</f>
        <v>0</v>
      </c>
      <c r="BH1661" s="202">
        <f>IF(N1661="sníž. přenesená",J1661,0)</f>
        <v>0</v>
      </c>
      <c r="BI1661" s="202">
        <f>IF(N1661="nulová",J1661,0)</f>
        <v>0</v>
      </c>
      <c r="BJ1661" s="22" t="s">
        <v>24</v>
      </c>
      <c r="BK1661" s="202">
        <f>ROUND(I1661*H1661,2)</f>
        <v>0</v>
      </c>
      <c r="BL1661" s="22" t="s">
        <v>575</v>
      </c>
      <c r="BM1661" s="22" t="s">
        <v>3007</v>
      </c>
    </row>
    <row r="1662" spans="2:65" s="11" customFormat="1" ht="13.5">
      <c r="B1662" s="203"/>
      <c r="C1662" s="204"/>
      <c r="D1662" s="205" t="s">
        <v>177</v>
      </c>
      <c r="E1662" s="206" t="s">
        <v>22</v>
      </c>
      <c r="F1662" s="207" t="s">
        <v>2970</v>
      </c>
      <c r="G1662" s="204"/>
      <c r="H1662" s="208" t="s">
        <v>22</v>
      </c>
      <c r="I1662" s="209"/>
      <c r="J1662" s="204"/>
      <c r="K1662" s="204"/>
      <c r="L1662" s="210"/>
      <c r="M1662" s="211"/>
      <c r="N1662" s="212"/>
      <c r="O1662" s="212"/>
      <c r="P1662" s="212"/>
      <c r="Q1662" s="212"/>
      <c r="R1662" s="212"/>
      <c r="S1662" s="212"/>
      <c r="T1662" s="213"/>
      <c r="AT1662" s="214" t="s">
        <v>177</v>
      </c>
      <c r="AU1662" s="214" t="s">
        <v>87</v>
      </c>
      <c r="AV1662" s="11" t="s">
        <v>24</v>
      </c>
      <c r="AW1662" s="11" t="s">
        <v>41</v>
      </c>
      <c r="AX1662" s="11" t="s">
        <v>78</v>
      </c>
      <c r="AY1662" s="214" t="s">
        <v>168</v>
      </c>
    </row>
    <row r="1663" spans="2:65" s="12" customFormat="1" ht="13.5">
      <c r="B1663" s="215"/>
      <c r="C1663" s="216"/>
      <c r="D1663" s="217" t="s">
        <v>177</v>
      </c>
      <c r="E1663" s="218" t="s">
        <v>22</v>
      </c>
      <c r="F1663" s="219" t="s">
        <v>1254</v>
      </c>
      <c r="G1663" s="216"/>
      <c r="H1663" s="220">
        <v>180</v>
      </c>
      <c r="I1663" s="221"/>
      <c r="J1663" s="216"/>
      <c r="K1663" s="216"/>
      <c r="L1663" s="222"/>
      <c r="M1663" s="223"/>
      <c r="N1663" s="224"/>
      <c r="O1663" s="224"/>
      <c r="P1663" s="224"/>
      <c r="Q1663" s="224"/>
      <c r="R1663" s="224"/>
      <c r="S1663" s="224"/>
      <c r="T1663" s="225"/>
      <c r="AT1663" s="226" t="s">
        <v>177</v>
      </c>
      <c r="AU1663" s="226" t="s">
        <v>87</v>
      </c>
      <c r="AV1663" s="12" t="s">
        <v>87</v>
      </c>
      <c r="AW1663" s="12" t="s">
        <v>41</v>
      </c>
      <c r="AX1663" s="12" t="s">
        <v>78</v>
      </c>
      <c r="AY1663" s="226" t="s">
        <v>168</v>
      </c>
    </row>
    <row r="1664" spans="2:65" s="1" customFormat="1" ht="22.5" customHeight="1">
      <c r="B1664" s="39"/>
      <c r="C1664" s="191" t="s">
        <v>3008</v>
      </c>
      <c r="D1664" s="191" t="s">
        <v>170</v>
      </c>
      <c r="E1664" s="192" t="s">
        <v>3009</v>
      </c>
      <c r="F1664" s="193" t="s">
        <v>2953</v>
      </c>
      <c r="G1664" s="194" t="s">
        <v>433</v>
      </c>
      <c r="H1664" s="195">
        <v>750</v>
      </c>
      <c r="I1664" s="196"/>
      <c r="J1664" s="197">
        <f>ROUND(I1664*H1664,2)</f>
        <v>0</v>
      </c>
      <c r="K1664" s="193" t="s">
        <v>22</v>
      </c>
      <c r="L1664" s="59"/>
      <c r="M1664" s="198" t="s">
        <v>22</v>
      </c>
      <c r="N1664" s="199" t="s">
        <v>49</v>
      </c>
      <c r="O1664" s="40"/>
      <c r="P1664" s="200">
        <f>O1664*H1664</f>
        <v>0</v>
      </c>
      <c r="Q1664" s="200">
        <v>0</v>
      </c>
      <c r="R1664" s="200">
        <f>Q1664*H1664</f>
        <v>0</v>
      </c>
      <c r="S1664" s="200">
        <v>0</v>
      </c>
      <c r="T1664" s="201">
        <f>S1664*H1664</f>
        <v>0</v>
      </c>
      <c r="AR1664" s="22" t="s">
        <v>575</v>
      </c>
      <c r="AT1664" s="22" t="s">
        <v>170</v>
      </c>
      <c r="AU1664" s="22" t="s">
        <v>87</v>
      </c>
      <c r="AY1664" s="22" t="s">
        <v>168</v>
      </c>
      <c r="BE1664" s="202">
        <f>IF(N1664="základní",J1664,0)</f>
        <v>0</v>
      </c>
      <c r="BF1664" s="202">
        <f>IF(N1664="snížená",J1664,0)</f>
        <v>0</v>
      </c>
      <c r="BG1664" s="202">
        <f>IF(N1664="zákl. přenesená",J1664,0)</f>
        <v>0</v>
      </c>
      <c r="BH1664" s="202">
        <f>IF(N1664="sníž. přenesená",J1664,0)</f>
        <v>0</v>
      </c>
      <c r="BI1664" s="202">
        <f>IF(N1664="nulová",J1664,0)</f>
        <v>0</v>
      </c>
      <c r="BJ1664" s="22" t="s">
        <v>24</v>
      </c>
      <c r="BK1664" s="202">
        <f>ROUND(I1664*H1664,2)</f>
        <v>0</v>
      </c>
      <c r="BL1664" s="22" t="s">
        <v>575</v>
      </c>
      <c r="BM1664" s="22" t="s">
        <v>3010</v>
      </c>
    </row>
    <row r="1665" spans="2:65" s="11" customFormat="1" ht="13.5">
      <c r="B1665" s="203"/>
      <c r="C1665" s="204"/>
      <c r="D1665" s="205" t="s">
        <v>177</v>
      </c>
      <c r="E1665" s="206" t="s">
        <v>22</v>
      </c>
      <c r="F1665" s="207" t="s">
        <v>3003</v>
      </c>
      <c r="G1665" s="204"/>
      <c r="H1665" s="208" t="s">
        <v>22</v>
      </c>
      <c r="I1665" s="209"/>
      <c r="J1665" s="204"/>
      <c r="K1665" s="204"/>
      <c r="L1665" s="210"/>
      <c r="M1665" s="211"/>
      <c r="N1665" s="212"/>
      <c r="O1665" s="212"/>
      <c r="P1665" s="212"/>
      <c r="Q1665" s="212"/>
      <c r="R1665" s="212"/>
      <c r="S1665" s="212"/>
      <c r="T1665" s="213"/>
      <c r="AT1665" s="214" t="s">
        <v>177</v>
      </c>
      <c r="AU1665" s="214" t="s">
        <v>87</v>
      </c>
      <c r="AV1665" s="11" t="s">
        <v>24</v>
      </c>
      <c r="AW1665" s="11" t="s">
        <v>41</v>
      </c>
      <c r="AX1665" s="11" t="s">
        <v>78</v>
      </c>
      <c r="AY1665" s="214" t="s">
        <v>168</v>
      </c>
    </row>
    <row r="1666" spans="2:65" s="12" customFormat="1" ht="13.5">
      <c r="B1666" s="215"/>
      <c r="C1666" s="216"/>
      <c r="D1666" s="217" t="s">
        <v>177</v>
      </c>
      <c r="E1666" s="218" t="s">
        <v>22</v>
      </c>
      <c r="F1666" s="219" t="s">
        <v>2945</v>
      </c>
      <c r="G1666" s="216"/>
      <c r="H1666" s="220">
        <v>750</v>
      </c>
      <c r="I1666" s="221"/>
      <c r="J1666" s="216"/>
      <c r="K1666" s="216"/>
      <c r="L1666" s="222"/>
      <c r="M1666" s="223"/>
      <c r="N1666" s="224"/>
      <c r="O1666" s="224"/>
      <c r="P1666" s="224"/>
      <c r="Q1666" s="224"/>
      <c r="R1666" s="224"/>
      <c r="S1666" s="224"/>
      <c r="T1666" s="225"/>
      <c r="AT1666" s="226" t="s">
        <v>177</v>
      </c>
      <c r="AU1666" s="226" t="s">
        <v>87</v>
      </c>
      <c r="AV1666" s="12" t="s">
        <v>87</v>
      </c>
      <c r="AW1666" s="12" t="s">
        <v>41</v>
      </c>
      <c r="AX1666" s="12" t="s">
        <v>78</v>
      </c>
      <c r="AY1666" s="226" t="s">
        <v>168</v>
      </c>
    </row>
    <row r="1667" spans="2:65" s="1" customFormat="1" ht="22.5" customHeight="1">
      <c r="B1667" s="39"/>
      <c r="C1667" s="191" t="s">
        <v>3011</v>
      </c>
      <c r="D1667" s="191" t="s">
        <v>170</v>
      </c>
      <c r="E1667" s="192" t="s">
        <v>3012</v>
      </c>
      <c r="F1667" s="193" t="s">
        <v>3013</v>
      </c>
      <c r="G1667" s="194" t="s">
        <v>276</v>
      </c>
      <c r="H1667" s="195">
        <v>188</v>
      </c>
      <c r="I1667" s="196"/>
      <c r="J1667" s="197">
        <f>ROUND(I1667*H1667,2)</f>
        <v>0</v>
      </c>
      <c r="K1667" s="193" t="s">
        <v>22</v>
      </c>
      <c r="L1667" s="59"/>
      <c r="M1667" s="198" t="s">
        <v>22</v>
      </c>
      <c r="N1667" s="199" t="s">
        <v>49</v>
      </c>
      <c r="O1667" s="40"/>
      <c r="P1667" s="200">
        <f>O1667*H1667</f>
        <v>0</v>
      </c>
      <c r="Q1667" s="200">
        <v>0</v>
      </c>
      <c r="R1667" s="200">
        <f>Q1667*H1667</f>
        <v>0</v>
      </c>
      <c r="S1667" s="200">
        <v>0</v>
      </c>
      <c r="T1667" s="201">
        <f>S1667*H1667</f>
        <v>0</v>
      </c>
      <c r="AR1667" s="22" t="s">
        <v>575</v>
      </c>
      <c r="AT1667" s="22" t="s">
        <v>170</v>
      </c>
      <c r="AU1667" s="22" t="s">
        <v>87</v>
      </c>
      <c r="AY1667" s="22" t="s">
        <v>168</v>
      </c>
      <c r="BE1667" s="202">
        <f>IF(N1667="základní",J1667,0)</f>
        <v>0</v>
      </c>
      <c r="BF1667" s="202">
        <f>IF(N1667="snížená",J1667,0)</f>
        <v>0</v>
      </c>
      <c r="BG1667" s="202">
        <f>IF(N1667="zákl. přenesená",J1667,0)</f>
        <v>0</v>
      </c>
      <c r="BH1667" s="202">
        <f>IF(N1667="sníž. přenesená",J1667,0)</f>
        <v>0</v>
      </c>
      <c r="BI1667" s="202">
        <f>IF(N1667="nulová",J1667,0)</f>
        <v>0</v>
      </c>
      <c r="BJ1667" s="22" t="s">
        <v>24</v>
      </c>
      <c r="BK1667" s="202">
        <f>ROUND(I1667*H1667,2)</f>
        <v>0</v>
      </c>
      <c r="BL1667" s="22" t="s">
        <v>575</v>
      </c>
      <c r="BM1667" s="22" t="s">
        <v>3014</v>
      </c>
    </row>
    <row r="1668" spans="2:65" s="11" customFormat="1" ht="13.5">
      <c r="B1668" s="203"/>
      <c r="C1668" s="204"/>
      <c r="D1668" s="205" t="s">
        <v>177</v>
      </c>
      <c r="E1668" s="206" t="s">
        <v>22</v>
      </c>
      <c r="F1668" s="207" t="s">
        <v>3015</v>
      </c>
      <c r="G1668" s="204"/>
      <c r="H1668" s="208" t="s">
        <v>22</v>
      </c>
      <c r="I1668" s="209"/>
      <c r="J1668" s="204"/>
      <c r="K1668" s="204"/>
      <c r="L1668" s="210"/>
      <c r="M1668" s="211"/>
      <c r="N1668" s="212"/>
      <c r="O1668" s="212"/>
      <c r="P1668" s="212"/>
      <c r="Q1668" s="212"/>
      <c r="R1668" s="212"/>
      <c r="S1668" s="212"/>
      <c r="T1668" s="213"/>
      <c r="AT1668" s="214" t="s">
        <v>177</v>
      </c>
      <c r="AU1668" s="214" t="s">
        <v>87</v>
      </c>
      <c r="AV1668" s="11" t="s">
        <v>24</v>
      </c>
      <c r="AW1668" s="11" t="s">
        <v>41</v>
      </c>
      <c r="AX1668" s="11" t="s">
        <v>78</v>
      </c>
      <c r="AY1668" s="214" t="s">
        <v>168</v>
      </c>
    </row>
    <row r="1669" spans="2:65" s="12" customFormat="1" ht="13.5">
      <c r="B1669" s="215"/>
      <c r="C1669" s="216"/>
      <c r="D1669" s="217" t="s">
        <v>177</v>
      </c>
      <c r="E1669" s="218" t="s">
        <v>22</v>
      </c>
      <c r="F1669" s="219" t="s">
        <v>1283</v>
      </c>
      <c r="G1669" s="216"/>
      <c r="H1669" s="220">
        <v>188</v>
      </c>
      <c r="I1669" s="221"/>
      <c r="J1669" s="216"/>
      <c r="K1669" s="216"/>
      <c r="L1669" s="222"/>
      <c r="M1669" s="223"/>
      <c r="N1669" s="224"/>
      <c r="O1669" s="224"/>
      <c r="P1669" s="224"/>
      <c r="Q1669" s="224"/>
      <c r="R1669" s="224"/>
      <c r="S1669" s="224"/>
      <c r="T1669" s="225"/>
      <c r="AT1669" s="226" t="s">
        <v>177</v>
      </c>
      <c r="AU1669" s="226" t="s">
        <v>87</v>
      </c>
      <c r="AV1669" s="12" t="s">
        <v>87</v>
      </c>
      <c r="AW1669" s="12" t="s">
        <v>41</v>
      </c>
      <c r="AX1669" s="12" t="s">
        <v>78</v>
      </c>
      <c r="AY1669" s="226" t="s">
        <v>168</v>
      </c>
    </row>
    <row r="1670" spans="2:65" s="1" customFormat="1" ht="22.5" customHeight="1">
      <c r="B1670" s="39"/>
      <c r="C1670" s="191" t="s">
        <v>3016</v>
      </c>
      <c r="D1670" s="191" t="s">
        <v>170</v>
      </c>
      <c r="E1670" s="192" t="s">
        <v>3017</v>
      </c>
      <c r="F1670" s="193" t="s">
        <v>2806</v>
      </c>
      <c r="G1670" s="194" t="s">
        <v>276</v>
      </c>
      <c r="H1670" s="195">
        <v>1500</v>
      </c>
      <c r="I1670" s="196"/>
      <c r="J1670" s="197">
        <f>ROUND(I1670*H1670,2)</f>
        <v>0</v>
      </c>
      <c r="K1670" s="193" t="s">
        <v>22</v>
      </c>
      <c r="L1670" s="59"/>
      <c r="M1670" s="198" t="s">
        <v>22</v>
      </c>
      <c r="N1670" s="199" t="s">
        <v>49</v>
      </c>
      <c r="O1670" s="40"/>
      <c r="P1670" s="200">
        <f>O1670*H1670</f>
        <v>0</v>
      </c>
      <c r="Q1670" s="200">
        <v>0</v>
      </c>
      <c r="R1670" s="200">
        <f>Q1670*H1670</f>
        <v>0</v>
      </c>
      <c r="S1670" s="200">
        <v>0</v>
      </c>
      <c r="T1670" s="201">
        <f>S1670*H1670</f>
        <v>0</v>
      </c>
      <c r="AR1670" s="22" t="s">
        <v>575</v>
      </c>
      <c r="AT1670" s="22" t="s">
        <v>170</v>
      </c>
      <c r="AU1670" s="22" t="s">
        <v>87</v>
      </c>
      <c r="AY1670" s="22" t="s">
        <v>168</v>
      </c>
      <c r="BE1670" s="202">
        <f>IF(N1670="základní",J1670,0)</f>
        <v>0</v>
      </c>
      <c r="BF1670" s="202">
        <f>IF(N1670="snížená",J1670,0)</f>
        <v>0</v>
      </c>
      <c r="BG1670" s="202">
        <f>IF(N1670="zákl. přenesená",J1670,0)</f>
        <v>0</v>
      </c>
      <c r="BH1670" s="202">
        <f>IF(N1670="sníž. přenesená",J1670,0)</f>
        <v>0</v>
      </c>
      <c r="BI1670" s="202">
        <f>IF(N1670="nulová",J1670,0)</f>
        <v>0</v>
      </c>
      <c r="BJ1670" s="22" t="s">
        <v>24</v>
      </c>
      <c r="BK1670" s="202">
        <f>ROUND(I1670*H1670,2)</f>
        <v>0</v>
      </c>
      <c r="BL1670" s="22" t="s">
        <v>575</v>
      </c>
      <c r="BM1670" s="22" t="s">
        <v>3018</v>
      </c>
    </row>
    <row r="1671" spans="2:65" s="11" customFormat="1" ht="13.5">
      <c r="B1671" s="203"/>
      <c r="C1671" s="204"/>
      <c r="D1671" s="205" t="s">
        <v>177</v>
      </c>
      <c r="E1671" s="206" t="s">
        <v>22</v>
      </c>
      <c r="F1671" s="207" t="s">
        <v>2964</v>
      </c>
      <c r="G1671" s="204"/>
      <c r="H1671" s="208" t="s">
        <v>22</v>
      </c>
      <c r="I1671" s="209"/>
      <c r="J1671" s="204"/>
      <c r="K1671" s="204"/>
      <c r="L1671" s="210"/>
      <c r="M1671" s="211"/>
      <c r="N1671" s="212"/>
      <c r="O1671" s="212"/>
      <c r="P1671" s="212"/>
      <c r="Q1671" s="212"/>
      <c r="R1671" s="212"/>
      <c r="S1671" s="212"/>
      <c r="T1671" s="213"/>
      <c r="AT1671" s="214" t="s">
        <v>177</v>
      </c>
      <c r="AU1671" s="214" t="s">
        <v>87</v>
      </c>
      <c r="AV1671" s="11" t="s">
        <v>24</v>
      </c>
      <c r="AW1671" s="11" t="s">
        <v>41</v>
      </c>
      <c r="AX1671" s="11" t="s">
        <v>78</v>
      </c>
      <c r="AY1671" s="214" t="s">
        <v>168</v>
      </c>
    </row>
    <row r="1672" spans="2:65" s="12" customFormat="1" ht="13.5">
      <c r="B1672" s="215"/>
      <c r="C1672" s="216"/>
      <c r="D1672" s="217" t="s">
        <v>177</v>
      </c>
      <c r="E1672" s="218" t="s">
        <v>22</v>
      </c>
      <c r="F1672" s="219" t="s">
        <v>2965</v>
      </c>
      <c r="G1672" s="216"/>
      <c r="H1672" s="220">
        <v>1500</v>
      </c>
      <c r="I1672" s="221"/>
      <c r="J1672" s="216"/>
      <c r="K1672" s="216"/>
      <c r="L1672" s="222"/>
      <c r="M1672" s="223"/>
      <c r="N1672" s="224"/>
      <c r="O1672" s="224"/>
      <c r="P1672" s="224"/>
      <c r="Q1672" s="224"/>
      <c r="R1672" s="224"/>
      <c r="S1672" s="224"/>
      <c r="T1672" s="225"/>
      <c r="AT1672" s="226" t="s">
        <v>177</v>
      </c>
      <c r="AU1672" s="226" t="s">
        <v>87</v>
      </c>
      <c r="AV1672" s="12" t="s">
        <v>87</v>
      </c>
      <c r="AW1672" s="12" t="s">
        <v>41</v>
      </c>
      <c r="AX1672" s="12" t="s">
        <v>78</v>
      </c>
      <c r="AY1672" s="226" t="s">
        <v>168</v>
      </c>
    </row>
    <row r="1673" spans="2:65" s="1" customFormat="1" ht="22.5" customHeight="1">
      <c r="B1673" s="39"/>
      <c r="C1673" s="191" t="s">
        <v>3019</v>
      </c>
      <c r="D1673" s="191" t="s">
        <v>170</v>
      </c>
      <c r="E1673" s="192" t="s">
        <v>3020</v>
      </c>
      <c r="F1673" s="193" t="s">
        <v>3021</v>
      </c>
      <c r="G1673" s="194" t="s">
        <v>433</v>
      </c>
      <c r="H1673" s="195">
        <v>180</v>
      </c>
      <c r="I1673" s="196"/>
      <c r="J1673" s="197">
        <f>ROUND(I1673*H1673,2)</f>
        <v>0</v>
      </c>
      <c r="K1673" s="193" t="s">
        <v>22</v>
      </c>
      <c r="L1673" s="59"/>
      <c r="M1673" s="198" t="s">
        <v>22</v>
      </c>
      <c r="N1673" s="199" t="s">
        <v>49</v>
      </c>
      <c r="O1673" s="40"/>
      <c r="P1673" s="200">
        <f>O1673*H1673</f>
        <v>0</v>
      </c>
      <c r="Q1673" s="200">
        <v>0</v>
      </c>
      <c r="R1673" s="200">
        <f>Q1673*H1673</f>
        <v>0</v>
      </c>
      <c r="S1673" s="200">
        <v>0</v>
      </c>
      <c r="T1673" s="201">
        <f>S1673*H1673</f>
        <v>0</v>
      </c>
      <c r="AR1673" s="22" t="s">
        <v>575</v>
      </c>
      <c r="AT1673" s="22" t="s">
        <v>170</v>
      </c>
      <c r="AU1673" s="22" t="s">
        <v>87</v>
      </c>
      <c r="AY1673" s="22" t="s">
        <v>168</v>
      </c>
      <c r="BE1673" s="202">
        <f>IF(N1673="základní",J1673,0)</f>
        <v>0</v>
      </c>
      <c r="BF1673" s="202">
        <f>IF(N1673="snížená",J1673,0)</f>
        <v>0</v>
      </c>
      <c r="BG1673" s="202">
        <f>IF(N1673="zákl. přenesená",J1673,0)</f>
        <v>0</v>
      </c>
      <c r="BH1673" s="202">
        <f>IF(N1673="sníž. přenesená",J1673,0)</f>
        <v>0</v>
      </c>
      <c r="BI1673" s="202">
        <f>IF(N1673="nulová",J1673,0)</f>
        <v>0</v>
      </c>
      <c r="BJ1673" s="22" t="s">
        <v>24</v>
      </c>
      <c r="BK1673" s="202">
        <f>ROUND(I1673*H1673,2)</f>
        <v>0</v>
      </c>
      <c r="BL1673" s="22" t="s">
        <v>575</v>
      </c>
      <c r="BM1673" s="22" t="s">
        <v>3022</v>
      </c>
    </row>
    <row r="1674" spans="2:65" s="11" customFormat="1" ht="13.5">
      <c r="B1674" s="203"/>
      <c r="C1674" s="204"/>
      <c r="D1674" s="205" t="s">
        <v>177</v>
      </c>
      <c r="E1674" s="206" t="s">
        <v>22</v>
      </c>
      <c r="F1674" s="207" t="s">
        <v>2970</v>
      </c>
      <c r="G1674" s="204"/>
      <c r="H1674" s="208" t="s">
        <v>22</v>
      </c>
      <c r="I1674" s="209"/>
      <c r="J1674" s="204"/>
      <c r="K1674" s="204"/>
      <c r="L1674" s="210"/>
      <c r="M1674" s="211"/>
      <c r="N1674" s="212"/>
      <c r="O1674" s="212"/>
      <c r="P1674" s="212"/>
      <c r="Q1674" s="212"/>
      <c r="R1674" s="212"/>
      <c r="S1674" s="212"/>
      <c r="T1674" s="213"/>
      <c r="AT1674" s="214" t="s">
        <v>177</v>
      </c>
      <c r="AU1674" s="214" t="s">
        <v>87</v>
      </c>
      <c r="AV1674" s="11" t="s">
        <v>24</v>
      </c>
      <c r="AW1674" s="11" t="s">
        <v>41</v>
      </c>
      <c r="AX1674" s="11" t="s">
        <v>78</v>
      </c>
      <c r="AY1674" s="214" t="s">
        <v>168</v>
      </c>
    </row>
    <row r="1675" spans="2:65" s="12" customFormat="1" ht="13.5">
      <c r="B1675" s="215"/>
      <c r="C1675" s="216"/>
      <c r="D1675" s="217" t="s">
        <v>177</v>
      </c>
      <c r="E1675" s="218" t="s">
        <v>22</v>
      </c>
      <c r="F1675" s="219" t="s">
        <v>1254</v>
      </c>
      <c r="G1675" s="216"/>
      <c r="H1675" s="220">
        <v>180</v>
      </c>
      <c r="I1675" s="221"/>
      <c r="J1675" s="216"/>
      <c r="K1675" s="216"/>
      <c r="L1675" s="222"/>
      <c r="M1675" s="223"/>
      <c r="N1675" s="224"/>
      <c r="O1675" s="224"/>
      <c r="P1675" s="224"/>
      <c r="Q1675" s="224"/>
      <c r="R1675" s="224"/>
      <c r="S1675" s="224"/>
      <c r="T1675" s="225"/>
      <c r="AT1675" s="226" t="s">
        <v>177</v>
      </c>
      <c r="AU1675" s="226" t="s">
        <v>87</v>
      </c>
      <c r="AV1675" s="12" t="s">
        <v>87</v>
      </c>
      <c r="AW1675" s="12" t="s">
        <v>41</v>
      </c>
      <c r="AX1675" s="12" t="s">
        <v>78</v>
      </c>
      <c r="AY1675" s="226" t="s">
        <v>168</v>
      </c>
    </row>
    <row r="1676" spans="2:65" s="1" customFormat="1" ht="22.5" customHeight="1">
      <c r="B1676" s="39"/>
      <c r="C1676" s="191" t="s">
        <v>3023</v>
      </c>
      <c r="D1676" s="191" t="s">
        <v>170</v>
      </c>
      <c r="E1676" s="192" t="s">
        <v>3024</v>
      </c>
      <c r="F1676" s="193" t="s">
        <v>2806</v>
      </c>
      <c r="G1676" s="194" t="s">
        <v>276</v>
      </c>
      <c r="H1676" s="195">
        <v>540</v>
      </c>
      <c r="I1676" s="196"/>
      <c r="J1676" s="197">
        <f>ROUND(I1676*H1676,2)</f>
        <v>0</v>
      </c>
      <c r="K1676" s="193" t="s">
        <v>22</v>
      </c>
      <c r="L1676" s="59"/>
      <c r="M1676" s="198" t="s">
        <v>22</v>
      </c>
      <c r="N1676" s="199" t="s">
        <v>49</v>
      </c>
      <c r="O1676" s="40"/>
      <c r="P1676" s="200">
        <f>O1676*H1676</f>
        <v>0</v>
      </c>
      <c r="Q1676" s="200">
        <v>0</v>
      </c>
      <c r="R1676" s="200">
        <f>Q1676*H1676</f>
        <v>0</v>
      </c>
      <c r="S1676" s="200">
        <v>0</v>
      </c>
      <c r="T1676" s="201">
        <f>S1676*H1676</f>
        <v>0</v>
      </c>
      <c r="AR1676" s="22" t="s">
        <v>575</v>
      </c>
      <c r="AT1676" s="22" t="s">
        <v>170</v>
      </c>
      <c r="AU1676" s="22" t="s">
        <v>87</v>
      </c>
      <c r="AY1676" s="22" t="s">
        <v>168</v>
      </c>
      <c r="BE1676" s="202">
        <f>IF(N1676="základní",J1676,0)</f>
        <v>0</v>
      </c>
      <c r="BF1676" s="202">
        <f>IF(N1676="snížená",J1676,0)</f>
        <v>0</v>
      </c>
      <c r="BG1676" s="202">
        <f>IF(N1676="zákl. přenesená",J1676,0)</f>
        <v>0</v>
      </c>
      <c r="BH1676" s="202">
        <f>IF(N1676="sníž. přenesená",J1676,0)</f>
        <v>0</v>
      </c>
      <c r="BI1676" s="202">
        <f>IF(N1676="nulová",J1676,0)</f>
        <v>0</v>
      </c>
      <c r="BJ1676" s="22" t="s">
        <v>24</v>
      </c>
      <c r="BK1676" s="202">
        <f>ROUND(I1676*H1676,2)</f>
        <v>0</v>
      </c>
      <c r="BL1676" s="22" t="s">
        <v>575</v>
      </c>
      <c r="BM1676" s="22" t="s">
        <v>3025</v>
      </c>
    </row>
    <row r="1677" spans="2:65" s="11" customFormat="1" ht="13.5">
      <c r="B1677" s="203"/>
      <c r="C1677" s="204"/>
      <c r="D1677" s="205" t="s">
        <v>177</v>
      </c>
      <c r="E1677" s="206" t="s">
        <v>22</v>
      </c>
      <c r="F1677" s="207" t="s">
        <v>2975</v>
      </c>
      <c r="G1677" s="204"/>
      <c r="H1677" s="208" t="s">
        <v>22</v>
      </c>
      <c r="I1677" s="209"/>
      <c r="J1677" s="204"/>
      <c r="K1677" s="204"/>
      <c r="L1677" s="210"/>
      <c r="M1677" s="211"/>
      <c r="N1677" s="212"/>
      <c r="O1677" s="212"/>
      <c r="P1677" s="212"/>
      <c r="Q1677" s="212"/>
      <c r="R1677" s="212"/>
      <c r="S1677" s="212"/>
      <c r="T1677" s="213"/>
      <c r="AT1677" s="214" t="s">
        <v>177</v>
      </c>
      <c r="AU1677" s="214" t="s">
        <v>87</v>
      </c>
      <c r="AV1677" s="11" t="s">
        <v>24</v>
      </c>
      <c r="AW1677" s="11" t="s">
        <v>41</v>
      </c>
      <c r="AX1677" s="11" t="s">
        <v>78</v>
      </c>
      <c r="AY1677" s="214" t="s">
        <v>168</v>
      </c>
    </row>
    <row r="1678" spans="2:65" s="12" customFormat="1" ht="13.5">
      <c r="B1678" s="215"/>
      <c r="C1678" s="216"/>
      <c r="D1678" s="217" t="s">
        <v>177</v>
      </c>
      <c r="E1678" s="218" t="s">
        <v>22</v>
      </c>
      <c r="F1678" s="219" t="s">
        <v>2976</v>
      </c>
      <c r="G1678" s="216"/>
      <c r="H1678" s="220">
        <v>540</v>
      </c>
      <c r="I1678" s="221"/>
      <c r="J1678" s="216"/>
      <c r="K1678" s="216"/>
      <c r="L1678" s="222"/>
      <c r="M1678" s="223"/>
      <c r="N1678" s="224"/>
      <c r="O1678" s="224"/>
      <c r="P1678" s="224"/>
      <c r="Q1678" s="224"/>
      <c r="R1678" s="224"/>
      <c r="S1678" s="224"/>
      <c r="T1678" s="225"/>
      <c r="AT1678" s="226" t="s">
        <v>177</v>
      </c>
      <c r="AU1678" s="226" t="s">
        <v>87</v>
      </c>
      <c r="AV1678" s="12" t="s">
        <v>87</v>
      </c>
      <c r="AW1678" s="12" t="s">
        <v>41</v>
      </c>
      <c r="AX1678" s="12" t="s">
        <v>78</v>
      </c>
      <c r="AY1678" s="226" t="s">
        <v>168</v>
      </c>
    </row>
    <row r="1679" spans="2:65" s="1" customFormat="1" ht="22.5" customHeight="1">
      <c r="B1679" s="39"/>
      <c r="C1679" s="191" t="s">
        <v>3026</v>
      </c>
      <c r="D1679" s="191" t="s">
        <v>170</v>
      </c>
      <c r="E1679" s="192" t="s">
        <v>3027</v>
      </c>
      <c r="F1679" s="193" t="s">
        <v>3028</v>
      </c>
      <c r="G1679" s="194" t="s">
        <v>1373</v>
      </c>
      <c r="H1679" s="195">
        <v>1</v>
      </c>
      <c r="I1679" s="196"/>
      <c r="J1679" s="197">
        <f>ROUND(I1679*H1679,2)</f>
        <v>0</v>
      </c>
      <c r="K1679" s="193" t="s">
        <v>22</v>
      </c>
      <c r="L1679" s="59"/>
      <c r="M1679" s="198" t="s">
        <v>22</v>
      </c>
      <c r="N1679" s="199" t="s">
        <v>49</v>
      </c>
      <c r="O1679" s="40"/>
      <c r="P1679" s="200">
        <f>O1679*H1679</f>
        <v>0</v>
      </c>
      <c r="Q1679" s="200">
        <v>0</v>
      </c>
      <c r="R1679" s="200">
        <f>Q1679*H1679</f>
        <v>0</v>
      </c>
      <c r="S1679" s="200">
        <v>0</v>
      </c>
      <c r="T1679" s="201">
        <f>S1679*H1679</f>
        <v>0</v>
      </c>
      <c r="AR1679" s="22" t="s">
        <v>575</v>
      </c>
      <c r="AT1679" s="22" t="s">
        <v>170</v>
      </c>
      <c r="AU1679" s="22" t="s">
        <v>87</v>
      </c>
      <c r="AY1679" s="22" t="s">
        <v>168</v>
      </c>
      <c r="BE1679" s="202">
        <f>IF(N1679="základní",J1679,0)</f>
        <v>0</v>
      </c>
      <c r="BF1679" s="202">
        <f>IF(N1679="snížená",J1679,0)</f>
        <v>0</v>
      </c>
      <c r="BG1679" s="202">
        <f>IF(N1679="zákl. přenesená",J1679,0)</f>
        <v>0</v>
      </c>
      <c r="BH1679" s="202">
        <f>IF(N1679="sníž. přenesená",J1679,0)</f>
        <v>0</v>
      </c>
      <c r="BI1679" s="202">
        <f>IF(N1679="nulová",J1679,0)</f>
        <v>0</v>
      </c>
      <c r="BJ1679" s="22" t="s">
        <v>24</v>
      </c>
      <c r="BK1679" s="202">
        <f>ROUND(I1679*H1679,2)</f>
        <v>0</v>
      </c>
      <c r="BL1679" s="22" t="s">
        <v>575</v>
      </c>
      <c r="BM1679" s="22" t="s">
        <v>3029</v>
      </c>
    </row>
    <row r="1680" spans="2:65" s="1" customFormat="1" ht="22.5" customHeight="1">
      <c r="B1680" s="39"/>
      <c r="C1680" s="191" t="s">
        <v>3030</v>
      </c>
      <c r="D1680" s="191" t="s">
        <v>170</v>
      </c>
      <c r="E1680" s="192" t="s">
        <v>3031</v>
      </c>
      <c r="F1680" s="193" t="s">
        <v>3032</v>
      </c>
      <c r="G1680" s="194" t="s">
        <v>276</v>
      </c>
      <c r="H1680" s="195">
        <v>24</v>
      </c>
      <c r="I1680" s="196"/>
      <c r="J1680" s="197">
        <f>ROUND(I1680*H1680,2)</f>
        <v>0</v>
      </c>
      <c r="K1680" s="193" t="s">
        <v>22</v>
      </c>
      <c r="L1680" s="59"/>
      <c r="M1680" s="198" t="s">
        <v>22</v>
      </c>
      <c r="N1680" s="199" t="s">
        <v>49</v>
      </c>
      <c r="O1680" s="40"/>
      <c r="P1680" s="200">
        <f>O1680*H1680</f>
        <v>0</v>
      </c>
      <c r="Q1680" s="200">
        <v>0</v>
      </c>
      <c r="R1680" s="200">
        <f>Q1680*H1680</f>
        <v>0</v>
      </c>
      <c r="S1680" s="200">
        <v>0</v>
      </c>
      <c r="T1680" s="201">
        <f>S1680*H1680</f>
        <v>0</v>
      </c>
      <c r="AR1680" s="22" t="s">
        <v>575</v>
      </c>
      <c r="AT1680" s="22" t="s">
        <v>170</v>
      </c>
      <c r="AU1680" s="22" t="s">
        <v>87</v>
      </c>
      <c r="AY1680" s="22" t="s">
        <v>168</v>
      </c>
      <c r="BE1680" s="202">
        <f>IF(N1680="základní",J1680,0)</f>
        <v>0</v>
      </c>
      <c r="BF1680" s="202">
        <f>IF(N1680="snížená",J1680,0)</f>
        <v>0</v>
      </c>
      <c r="BG1680" s="202">
        <f>IF(N1680="zákl. přenesená",J1680,0)</f>
        <v>0</v>
      </c>
      <c r="BH1680" s="202">
        <f>IF(N1680="sníž. přenesená",J1680,0)</f>
        <v>0</v>
      </c>
      <c r="BI1680" s="202">
        <f>IF(N1680="nulová",J1680,0)</f>
        <v>0</v>
      </c>
      <c r="BJ1680" s="22" t="s">
        <v>24</v>
      </c>
      <c r="BK1680" s="202">
        <f>ROUND(I1680*H1680,2)</f>
        <v>0</v>
      </c>
      <c r="BL1680" s="22" t="s">
        <v>575</v>
      </c>
      <c r="BM1680" s="22" t="s">
        <v>3033</v>
      </c>
    </row>
    <row r="1681" spans="2:65" s="11" customFormat="1" ht="13.5">
      <c r="B1681" s="203"/>
      <c r="C1681" s="204"/>
      <c r="D1681" s="205" t="s">
        <v>177</v>
      </c>
      <c r="E1681" s="206" t="s">
        <v>22</v>
      </c>
      <c r="F1681" s="207" t="s">
        <v>3034</v>
      </c>
      <c r="G1681" s="204"/>
      <c r="H1681" s="208" t="s">
        <v>22</v>
      </c>
      <c r="I1681" s="209"/>
      <c r="J1681" s="204"/>
      <c r="K1681" s="204"/>
      <c r="L1681" s="210"/>
      <c r="M1681" s="211"/>
      <c r="N1681" s="212"/>
      <c r="O1681" s="212"/>
      <c r="P1681" s="212"/>
      <c r="Q1681" s="212"/>
      <c r="R1681" s="212"/>
      <c r="S1681" s="212"/>
      <c r="T1681" s="213"/>
      <c r="AT1681" s="214" t="s">
        <v>177</v>
      </c>
      <c r="AU1681" s="214" t="s">
        <v>87</v>
      </c>
      <c r="AV1681" s="11" t="s">
        <v>24</v>
      </c>
      <c r="AW1681" s="11" t="s">
        <v>41</v>
      </c>
      <c r="AX1681" s="11" t="s">
        <v>78</v>
      </c>
      <c r="AY1681" s="214" t="s">
        <v>168</v>
      </c>
    </row>
    <row r="1682" spans="2:65" s="12" customFormat="1" ht="13.5">
      <c r="B1682" s="215"/>
      <c r="C1682" s="216"/>
      <c r="D1682" s="217" t="s">
        <v>177</v>
      </c>
      <c r="E1682" s="218" t="s">
        <v>22</v>
      </c>
      <c r="F1682" s="219" t="s">
        <v>285</v>
      </c>
      <c r="G1682" s="216"/>
      <c r="H1682" s="220">
        <v>24</v>
      </c>
      <c r="I1682" s="221"/>
      <c r="J1682" s="216"/>
      <c r="K1682" s="216"/>
      <c r="L1682" s="222"/>
      <c r="M1682" s="223"/>
      <c r="N1682" s="224"/>
      <c r="O1682" s="224"/>
      <c r="P1682" s="224"/>
      <c r="Q1682" s="224"/>
      <c r="R1682" s="224"/>
      <c r="S1682" s="224"/>
      <c r="T1682" s="225"/>
      <c r="AT1682" s="226" t="s">
        <v>177</v>
      </c>
      <c r="AU1682" s="226" t="s">
        <v>87</v>
      </c>
      <c r="AV1682" s="12" t="s">
        <v>87</v>
      </c>
      <c r="AW1682" s="12" t="s">
        <v>41</v>
      </c>
      <c r="AX1682" s="12" t="s">
        <v>24</v>
      </c>
      <c r="AY1682" s="226" t="s">
        <v>168</v>
      </c>
    </row>
    <row r="1683" spans="2:65" s="1" customFormat="1" ht="22.5" customHeight="1">
      <c r="B1683" s="39"/>
      <c r="C1683" s="191" t="s">
        <v>3035</v>
      </c>
      <c r="D1683" s="191" t="s">
        <v>170</v>
      </c>
      <c r="E1683" s="192" t="s">
        <v>2865</v>
      </c>
      <c r="F1683" s="193" t="s">
        <v>2866</v>
      </c>
      <c r="G1683" s="194" t="s">
        <v>276</v>
      </c>
      <c r="H1683" s="195">
        <v>2</v>
      </c>
      <c r="I1683" s="196"/>
      <c r="J1683" s="197">
        <f>ROUND(I1683*H1683,2)</f>
        <v>0</v>
      </c>
      <c r="K1683" s="193" t="s">
        <v>22</v>
      </c>
      <c r="L1683" s="59"/>
      <c r="M1683" s="198" t="s">
        <v>22</v>
      </c>
      <c r="N1683" s="199" t="s">
        <v>49</v>
      </c>
      <c r="O1683" s="40"/>
      <c r="P1683" s="200">
        <f>O1683*H1683</f>
        <v>0</v>
      </c>
      <c r="Q1683" s="200">
        <v>0</v>
      </c>
      <c r="R1683" s="200">
        <f>Q1683*H1683</f>
        <v>0</v>
      </c>
      <c r="S1683" s="200">
        <v>0</v>
      </c>
      <c r="T1683" s="201">
        <f>S1683*H1683</f>
        <v>0</v>
      </c>
      <c r="AR1683" s="22" t="s">
        <v>575</v>
      </c>
      <c r="AT1683" s="22" t="s">
        <v>170</v>
      </c>
      <c r="AU1683" s="22" t="s">
        <v>87</v>
      </c>
      <c r="AY1683" s="22" t="s">
        <v>168</v>
      </c>
      <c r="BE1683" s="202">
        <f>IF(N1683="základní",J1683,0)</f>
        <v>0</v>
      </c>
      <c r="BF1683" s="202">
        <f>IF(N1683="snížená",J1683,0)</f>
        <v>0</v>
      </c>
      <c r="BG1683" s="202">
        <f>IF(N1683="zákl. přenesená",J1683,0)</f>
        <v>0</v>
      </c>
      <c r="BH1683" s="202">
        <f>IF(N1683="sníž. přenesená",J1683,0)</f>
        <v>0</v>
      </c>
      <c r="BI1683" s="202">
        <f>IF(N1683="nulová",J1683,0)</f>
        <v>0</v>
      </c>
      <c r="BJ1683" s="22" t="s">
        <v>24</v>
      </c>
      <c r="BK1683" s="202">
        <f>ROUND(I1683*H1683,2)</f>
        <v>0</v>
      </c>
      <c r="BL1683" s="22" t="s">
        <v>575</v>
      </c>
      <c r="BM1683" s="22" t="s">
        <v>3036</v>
      </c>
    </row>
    <row r="1684" spans="2:65" s="11" customFormat="1" ht="13.5">
      <c r="B1684" s="203"/>
      <c r="C1684" s="204"/>
      <c r="D1684" s="205" t="s">
        <v>177</v>
      </c>
      <c r="E1684" s="206" t="s">
        <v>22</v>
      </c>
      <c r="F1684" s="207" t="s">
        <v>2868</v>
      </c>
      <c r="G1684" s="204"/>
      <c r="H1684" s="208" t="s">
        <v>22</v>
      </c>
      <c r="I1684" s="209"/>
      <c r="J1684" s="204"/>
      <c r="K1684" s="204"/>
      <c r="L1684" s="210"/>
      <c r="M1684" s="211"/>
      <c r="N1684" s="212"/>
      <c r="O1684" s="212"/>
      <c r="P1684" s="212"/>
      <c r="Q1684" s="212"/>
      <c r="R1684" s="212"/>
      <c r="S1684" s="212"/>
      <c r="T1684" s="213"/>
      <c r="AT1684" s="214" t="s">
        <v>177</v>
      </c>
      <c r="AU1684" s="214" t="s">
        <v>87</v>
      </c>
      <c r="AV1684" s="11" t="s">
        <v>24</v>
      </c>
      <c r="AW1684" s="11" t="s">
        <v>41</v>
      </c>
      <c r="AX1684" s="11" t="s">
        <v>78</v>
      </c>
      <c r="AY1684" s="214" t="s">
        <v>168</v>
      </c>
    </row>
    <row r="1685" spans="2:65" s="12" customFormat="1" ht="13.5">
      <c r="B1685" s="215"/>
      <c r="C1685" s="216"/>
      <c r="D1685" s="217" t="s">
        <v>177</v>
      </c>
      <c r="E1685" s="218" t="s">
        <v>22</v>
      </c>
      <c r="F1685" s="219" t="s">
        <v>87</v>
      </c>
      <c r="G1685" s="216"/>
      <c r="H1685" s="220">
        <v>2</v>
      </c>
      <c r="I1685" s="221"/>
      <c r="J1685" s="216"/>
      <c r="K1685" s="216"/>
      <c r="L1685" s="222"/>
      <c r="M1685" s="223"/>
      <c r="N1685" s="224"/>
      <c r="O1685" s="224"/>
      <c r="P1685" s="224"/>
      <c r="Q1685" s="224"/>
      <c r="R1685" s="224"/>
      <c r="S1685" s="224"/>
      <c r="T1685" s="225"/>
      <c r="AT1685" s="226" t="s">
        <v>177</v>
      </c>
      <c r="AU1685" s="226" t="s">
        <v>87</v>
      </c>
      <c r="AV1685" s="12" t="s">
        <v>87</v>
      </c>
      <c r="AW1685" s="12" t="s">
        <v>41</v>
      </c>
      <c r="AX1685" s="12" t="s">
        <v>78</v>
      </c>
      <c r="AY1685" s="226" t="s">
        <v>168</v>
      </c>
    </row>
    <row r="1686" spans="2:65" s="1" customFormat="1" ht="22.5" customHeight="1">
      <c r="B1686" s="39"/>
      <c r="C1686" s="191" t="s">
        <v>3037</v>
      </c>
      <c r="D1686" s="191" t="s">
        <v>170</v>
      </c>
      <c r="E1686" s="192" t="s">
        <v>3038</v>
      </c>
      <c r="F1686" s="193" t="s">
        <v>3039</v>
      </c>
      <c r="G1686" s="194" t="s">
        <v>1373</v>
      </c>
      <c r="H1686" s="195">
        <v>1</v>
      </c>
      <c r="I1686" s="196"/>
      <c r="J1686" s="197">
        <f>ROUND(I1686*H1686,2)</f>
        <v>0</v>
      </c>
      <c r="K1686" s="193" t="s">
        <v>22</v>
      </c>
      <c r="L1686" s="59"/>
      <c r="M1686" s="198" t="s">
        <v>22</v>
      </c>
      <c r="N1686" s="199" t="s">
        <v>49</v>
      </c>
      <c r="O1686" s="40"/>
      <c r="P1686" s="200">
        <f>O1686*H1686</f>
        <v>0</v>
      </c>
      <c r="Q1686" s="200">
        <v>0</v>
      </c>
      <c r="R1686" s="200">
        <f>Q1686*H1686</f>
        <v>0</v>
      </c>
      <c r="S1686" s="200">
        <v>0</v>
      </c>
      <c r="T1686" s="201">
        <f>S1686*H1686</f>
        <v>0</v>
      </c>
      <c r="AR1686" s="22" t="s">
        <v>575</v>
      </c>
      <c r="AT1686" s="22" t="s">
        <v>170</v>
      </c>
      <c r="AU1686" s="22" t="s">
        <v>87</v>
      </c>
      <c r="AY1686" s="22" t="s">
        <v>168</v>
      </c>
      <c r="BE1686" s="202">
        <f>IF(N1686="základní",J1686,0)</f>
        <v>0</v>
      </c>
      <c r="BF1686" s="202">
        <f>IF(N1686="snížená",J1686,0)</f>
        <v>0</v>
      </c>
      <c r="BG1686" s="202">
        <f>IF(N1686="zákl. přenesená",J1686,0)</f>
        <v>0</v>
      </c>
      <c r="BH1686" s="202">
        <f>IF(N1686="sníž. přenesená",J1686,0)</f>
        <v>0</v>
      </c>
      <c r="BI1686" s="202">
        <f>IF(N1686="nulová",J1686,0)</f>
        <v>0</v>
      </c>
      <c r="BJ1686" s="22" t="s">
        <v>24</v>
      </c>
      <c r="BK1686" s="202">
        <f>ROUND(I1686*H1686,2)</f>
        <v>0</v>
      </c>
      <c r="BL1686" s="22" t="s">
        <v>575</v>
      </c>
      <c r="BM1686" s="22" t="s">
        <v>3040</v>
      </c>
    </row>
    <row r="1687" spans="2:65" s="1" customFormat="1" ht="22.5" customHeight="1">
      <c r="B1687" s="39"/>
      <c r="C1687" s="191" t="s">
        <v>3041</v>
      </c>
      <c r="D1687" s="191" t="s">
        <v>170</v>
      </c>
      <c r="E1687" s="192" t="s">
        <v>3042</v>
      </c>
      <c r="F1687" s="193" t="s">
        <v>3043</v>
      </c>
      <c r="G1687" s="194" t="s">
        <v>276</v>
      </c>
      <c r="H1687" s="195">
        <v>100</v>
      </c>
      <c r="I1687" s="196"/>
      <c r="J1687" s="197">
        <f>ROUND(I1687*H1687,2)</f>
        <v>0</v>
      </c>
      <c r="K1687" s="193" t="s">
        <v>22</v>
      </c>
      <c r="L1687" s="59"/>
      <c r="M1687" s="198" t="s">
        <v>22</v>
      </c>
      <c r="N1687" s="199" t="s">
        <v>49</v>
      </c>
      <c r="O1687" s="40"/>
      <c r="P1687" s="200">
        <f>O1687*H1687</f>
        <v>0</v>
      </c>
      <c r="Q1687" s="200">
        <v>0</v>
      </c>
      <c r="R1687" s="200">
        <f>Q1687*H1687</f>
        <v>0</v>
      </c>
      <c r="S1687" s="200">
        <v>0</v>
      </c>
      <c r="T1687" s="201">
        <f>S1687*H1687</f>
        <v>0</v>
      </c>
      <c r="AR1687" s="22" t="s">
        <v>575</v>
      </c>
      <c r="AT1687" s="22" t="s">
        <v>170</v>
      </c>
      <c r="AU1687" s="22" t="s">
        <v>87</v>
      </c>
      <c r="AY1687" s="22" t="s">
        <v>168</v>
      </c>
      <c r="BE1687" s="202">
        <f>IF(N1687="základní",J1687,0)</f>
        <v>0</v>
      </c>
      <c r="BF1687" s="202">
        <f>IF(N1687="snížená",J1687,0)</f>
        <v>0</v>
      </c>
      <c r="BG1687" s="202">
        <f>IF(N1687="zákl. přenesená",J1687,0)</f>
        <v>0</v>
      </c>
      <c r="BH1687" s="202">
        <f>IF(N1687="sníž. přenesená",J1687,0)</f>
        <v>0</v>
      </c>
      <c r="BI1687" s="202">
        <f>IF(N1687="nulová",J1687,0)</f>
        <v>0</v>
      </c>
      <c r="BJ1687" s="22" t="s">
        <v>24</v>
      </c>
      <c r="BK1687" s="202">
        <f>ROUND(I1687*H1687,2)</f>
        <v>0</v>
      </c>
      <c r="BL1687" s="22" t="s">
        <v>575</v>
      </c>
      <c r="BM1687" s="22" t="s">
        <v>3044</v>
      </c>
    </row>
    <row r="1688" spans="2:65" s="11" customFormat="1" ht="13.5">
      <c r="B1688" s="203"/>
      <c r="C1688" s="204"/>
      <c r="D1688" s="205" t="s">
        <v>177</v>
      </c>
      <c r="E1688" s="206" t="s">
        <v>22</v>
      </c>
      <c r="F1688" s="207" t="s">
        <v>3045</v>
      </c>
      <c r="G1688" s="204"/>
      <c r="H1688" s="208" t="s">
        <v>22</v>
      </c>
      <c r="I1688" s="209"/>
      <c r="J1688" s="204"/>
      <c r="K1688" s="204"/>
      <c r="L1688" s="210"/>
      <c r="M1688" s="211"/>
      <c r="N1688" s="212"/>
      <c r="O1688" s="212"/>
      <c r="P1688" s="212"/>
      <c r="Q1688" s="212"/>
      <c r="R1688" s="212"/>
      <c r="S1688" s="212"/>
      <c r="T1688" s="213"/>
      <c r="AT1688" s="214" t="s">
        <v>177</v>
      </c>
      <c r="AU1688" s="214" t="s">
        <v>87</v>
      </c>
      <c r="AV1688" s="11" t="s">
        <v>24</v>
      </c>
      <c r="AW1688" s="11" t="s">
        <v>41</v>
      </c>
      <c r="AX1688" s="11" t="s">
        <v>78</v>
      </c>
      <c r="AY1688" s="214" t="s">
        <v>168</v>
      </c>
    </row>
    <row r="1689" spans="2:65" s="12" customFormat="1" ht="13.5">
      <c r="B1689" s="215"/>
      <c r="C1689" s="216"/>
      <c r="D1689" s="217" t="s">
        <v>177</v>
      </c>
      <c r="E1689" s="218" t="s">
        <v>22</v>
      </c>
      <c r="F1689" s="219" t="s">
        <v>30</v>
      </c>
      <c r="G1689" s="216"/>
      <c r="H1689" s="220">
        <v>100</v>
      </c>
      <c r="I1689" s="221"/>
      <c r="J1689" s="216"/>
      <c r="K1689" s="216"/>
      <c r="L1689" s="222"/>
      <c r="M1689" s="223"/>
      <c r="N1689" s="224"/>
      <c r="O1689" s="224"/>
      <c r="P1689" s="224"/>
      <c r="Q1689" s="224"/>
      <c r="R1689" s="224"/>
      <c r="S1689" s="224"/>
      <c r="T1689" s="225"/>
      <c r="AT1689" s="226" t="s">
        <v>177</v>
      </c>
      <c r="AU1689" s="226" t="s">
        <v>87</v>
      </c>
      <c r="AV1689" s="12" t="s">
        <v>87</v>
      </c>
      <c r="AW1689" s="12" t="s">
        <v>41</v>
      </c>
      <c r="AX1689" s="12" t="s">
        <v>78</v>
      </c>
      <c r="AY1689" s="226" t="s">
        <v>168</v>
      </c>
    </row>
    <row r="1690" spans="2:65" s="1" customFormat="1" ht="22.5" customHeight="1">
      <c r="B1690" s="39"/>
      <c r="C1690" s="191" t="s">
        <v>3046</v>
      </c>
      <c r="D1690" s="191" t="s">
        <v>170</v>
      </c>
      <c r="E1690" s="192" t="s">
        <v>3047</v>
      </c>
      <c r="F1690" s="193" t="s">
        <v>3048</v>
      </c>
      <c r="G1690" s="194" t="s">
        <v>276</v>
      </c>
      <c r="H1690" s="195">
        <v>100</v>
      </c>
      <c r="I1690" s="196"/>
      <c r="J1690" s="197">
        <f>ROUND(I1690*H1690,2)</f>
        <v>0</v>
      </c>
      <c r="K1690" s="193" t="s">
        <v>22</v>
      </c>
      <c r="L1690" s="59"/>
      <c r="M1690" s="198" t="s">
        <v>22</v>
      </c>
      <c r="N1690" s="199" t="s">
        <v>49</v>
      </c>
      <c r="O1690" s="40"/>
      <c r="P1690" s="200">
        <f>O1690*H1690</f>
        <v>0</v>
      </c>
      <c r="Q1690" s="200">
        <v>0</v>
      </c>
      <c r="R1690" s="200">
        <f>Q1690*H1690</f>
        <v>0</v>
      </c>
      <c r="S1690" s="200">
        <v>0</v>
      </c>
      <c r="T1690" s="201">
        <f>S1690*H1690</f>
        <v>0</v>
      </c>
      <c r="AR1690" s="22" t="s">
        <v>575</v>
      </c>
      <c r="AT1690" s="22" t="s">
        <v>170</v>
      </c>
      <c r="AU1690" s="22" t="s">
        <v>87</v>
      </c>
      <c r="AY1690" s="22" t="s">
        <v>168</v>
      </c>
      <c r="BE1690" s="202">
        <f>IF(N1690="základní",J1690,0)</f>
        <v>0</v>
      </c>
      <c r="BF1690" s="202">
        <f>IF(N1690="snížená",J1690,0)</f>
        <v>0</v>
      </c>
      <c r="BG1690" s="202">
        <f>IF(N1690="zákl. přenesená",J1690,0)</f>
        <v>0</v>
      </c>
      <c r="BH1690" s="202">
        <f>IF(N1690="sníž. přenesená",J1690,0)</f>
        <v>0</v>
      </c>
      <c r="BI1690" s="202">
        <f>IF(N1690="nulová",J1690,0)</f>
        <v>0</v>
      </c>
      <c r="BJ1690" s="22" t="s">
        <v>24</v>
      </c>
      <c r="BK1690" s="202">
        <f>ROUND(I1690*H1690,2)</f>
        <v>0</v>
      </c>
      <c r="BL1690" s="22" t="s">
        <v>575</v>
      </c>
      <c r="BM1690" s="22" t="s">
        <v>3049</v>
      </c>
    </row>
    <row r="1691" spans="2:65" s="11" customFormat="1" ht="13.5">
      <c r="B1691" s="203"/>
      <c r="C1691" s="204"/>
      <c r="D1691" s="205" t="s">
        <v>177</v>
      </c>
      <c r="E1691" s="206" t="s">
        <v>22</v>
      </c>
      <c r="F1691" s="207" t="s">
        <v>3050</v>
      </c>
      <c r="G1691" s="204"/>
      <c r="H1691" s="208" t="s">
        <v>22</v>
      </c>
      <c r="I1691" s="209"/>
      <c r="J1691" s="204"/>
      <c r="K1691" s="204"/>
      <c r="L1691" s="210"/>
      <c r="M1691" s="211"/>
      <c r="N1691" s="212"/>
      <c r="O1691" s="212"/>
      <c r="P1691" s="212"/>
      <c r="Q1691" s="212"/>
      <c r="R1691" s="212"/>
      <c r="S1691" s="212"/>
      <c r="T1691" s="213"/>
      <c r="AT1691" s="214" t="s">
        <v>177</v>
      </c>
      <c r="AU1691" s="214" t="s">
        <v>87</v>
      </c>
      <c r="AV1691" s="11" t="s">
        <v>24</v>
      </c>
      <c r="AW1691" s="11" t="s">
        <v>41</v>
      </c>
      <c r="AX1691" s="11" t="s">
        <v>78</v>
      </c>
      <c r="AY1691" s="214" t="s">
        <v>168</v>
      </c>
    </row>
    <row r="1692" spans="2:65" s="12" customFormat="1" ht="13.5">
      <c r="B1692" s="215"/>
      <c r="C1692" s="216"/>
      <c r="D1692" s="217" t="s">
        <v>177</v>
      </c>
      <c r="E1692" s="218" t="s">
        <v>22</v>
      </c>
      <c r="F1692" s="219" t="s">
        <v>30</v>
      </c>
      <c r="G1692" s="216"/>
      <c r="H1692" s="220">
        <v>100</v>
      </c>
      <c r="I1692" s="221"/>
      <c r="J1692" s="216"/>
      <c r="K1692" s="216"/>
      <c r="L1692" s="222"/>
      <c r="M1692" s="223"/>
      <c r="N1692" s="224"/>
      <c r="O1692" s="224"/>
      <c r="P1692" s="224"/>
      <c r="Q1692" s="224"/>
      <c r="R1692" s="224"/>
      <c r="S1692" s="224"/>
      <c r="T1692" s="225"/>
      <c r="AT1692" s="226" t="s">
        <v>177</v>
      </c>
      <c r="AU1692" s="226" t="s">
        <v>87</v>
      </c>
      <c r="AV1692" s="12" t="s">
        <v>87</v>
      </c>
      <c r="AW1692" s="12" t="s">
        <v>41</v>
      </c>
      <c r="AX1692" s="12" t="s">
        <v>78</v>
      </c>
      <c r="AY1692" s="226" t="s">
        <v>168</v>
      </c>
    </row>
    <row r="1693" spans="2:65" s="1" customFormat="1" ht="22.5" customHeight="1">
      <c r="B1693" s="39"/>
      <c r="C1693" s="191" t="s">
        <v>3051</v>
      </c>
      <c r="D1693" s="191" t="s">
        <v>170</v>
      </c>
      <c r="E1693" s="192" t="s">
        <v>3052</v>
      </c>
      <c r="F1693" s="193" t="s">
        <v>3053</v>
      </c>
      <c r="G1693" s="194" t="s">
        <v>1373</v>
      </c>
      <c r="H1693" s="195">
        <v>1</v>
      </c>
      <c r="I1693" s="196"/>
      <c r="J1693" s="197">
        <f>ROUND(I1693*H1693,2)</f>
        <v>0</v>
      </c>
      <c r="K1693" s="193" t="s">
        <v>22</v>
      </c>
      <c r="L1693" s="59"/>
      <c r="M1693" s="198" t="s">
        <v>22</v>
      </c>
      <c r="N1693" s="199" t="s">
        <v>49</v>
      </c>
      <c r="O1693" s="40"/>
      <c r="P1693" s="200">
        <f>O1693*H1693</f>
        <v>0</v>
      </c>
      <c r="Q1693" s="200">
        <v>0</v>
      </c>
      <c r="R1693" s="200">
        <f>Q1693*H1693</f>
        <v>0</v>
      </c>
      <c r="S1693" s="200">
        <v>0</v>
      </c>
      <c r="T1693" s="201">
        <f>S1693*H1693</f>
        <v>0</v>
      </c>
      <c r="AR1693" s="22" t="s">
        <v>575</v>
      </c>
      <c r="AT1693" s="22" t="s">
        <v>170</v>
      </c>
      <c r="AU1693" s="22" t="s">
        <v>87</v>
      </c>
      <c r="AY1693" s="22" t="s">
        <v>168</v>
      </c>
      <c r="BE1693" s="202">
        <f>IF(N1693="základní",J1693,0)</f>
        <v>0</v>
      </c>
      <c r="BF1693" s="202">
        <f>IF(N1693="snížená",J1693,0)</f>
        <v>0</v>
      </c>
      <c r="BG1693" s="202">
        <f>IF(N1693="zákl. přenesená",J1693,0)</f>
        <v>0</v>
      </c>
      <c r="BH1693" s="202">
        <f>IF(N1693="sníž. přenesená",J1693,0)</f>
        <v>0</v>
      </c>
      <c r="BI1693" s="202">
        <f>IF(N1693="nulová",J1693,0)</f>
        <v>0</v>
      </c>
      <c r="BJ1693" s="22" t="s">
        <v>24</v>
      </c>
      <c r="BK1693" s="202">
        <f>ROUND(I1693*H1693,2)</f>
        <v>0</v>
      </c>
      <c r="BL1693" s="22" t="s">
        <v>575</v>
      </c>
      <c r="BM1693" s="22" t="s">
        <v>3054</v>
      </c>
    </row>
    <row r="1694" spans="2:65" s="11" customFormat="1" ht="27">
      <c r="B1694" s="203"/>
      <c r="C1694" s="204"/>
      <c r="D1694" s="205" t="s">
        <v>177</v>
      </c>
      <c r="E1694" s="206" t="s">
        <v>22</v>
      </c>
      <c r="F1694" s="207" t="s">
        <v>3055</v>
      </c>
      <c r="G1694" s="204"/>
      <c r="H1694" s="208" t="s">
        <v>22</v>
      </c>
      <c r="I1694" s="209"/>
      <c r="J1694" s="204"/>
      <c r="K1694" s="204"/>
      <c r="L1694" s="210"/>
      <c r="M1694" s="211"/>
      <c r="N1694" s="212"/>
      <c r="O1694" s="212"/>
      <c r="P1694" s="212"/>
      <c r="Q1694" s="212"/>
      <c r="R1694" s="212"/>
      <c r="S1694" s="212"/>
      <c r="T1694" s="213"/>
      <c r="AT1694" s="214" t="s">
        <v>177</v>
      </c>
      <c r="AU1694" s="214" t="s">
        <v>87</v>
      </c>
      <c r="AV1694" s="11" t="s">
        <v>24</v>
      </c>
      <c r="AW1694" s="11" t="s">
        <v>41</v>
      </c>
      <c r="AX1694" s="11" t="s">
        <v>78</v>
      </c>
      <c r="AY1694" s="214" t="s">
        <v>168</v>
      </c>
    </row>
    <row r="1695" spans="2:65" s="12" customFormat="1" ht="13.5">
      <c r="B1695" s="215"/>
      <c r="C1695" s="216"/>
      <c r="D1695" s="217" t="s">
        <v>177</v>
      </c>
      <c r="E1695" s="218" t="s">
        <v>22</v>
      </c>
      <c r="F1695" s="219" t="s">
        <v>24</v>
      </c>
      <c r="G1695" s="216"/>
      <c r="H1695" s="220">
        <v>1</v>
      </c>
      <c r="I1695" s="221"/>
      <c r="J1695" s="216"/>
      <c r="K1695" s="216"/>
      <c r="L1695" s="222"/>
      <c r="M1695" s="223"/>
      <c r="N1695" s="224"/>
      <c r="O1695" s="224"/>
      <c r="P1695" s="224"/>
      <c r="Q1695" s="224"/>
      <c r="R1695" s="224"/>
      <c r="S1695" s="224"/>
      <c r="T1695" s="225"/>
      <c r="AT1695" s="226" t="s">
        <v>177</v>
      </c>
      <c r="AU1695" s="226" t="s">
        <v>87</v>
      </c>
      <c r="AV1695" s="12" t="s">
        <v>87</v>
      </c>
      <c r="AW1695" s="12" t="s">
        <v>41</v>
      </c>
      <c r="AX1695" s="12" t="s">
        <v>78</v>
      </c>
      <c r="AY1695" s="226" t="s">
        <v>168</v>
      </c>
    </row>
    <row r="1696" spans="2:65" s="1" customFormat="1" ht="22.5" customHeight="1">
      <c r="B1696" s="39"/>
      <c r="C1696" s="191" t="s">
        <v>3056</v>
      </c>
      <c r="D1696" s="191" t="s">
        <v>170</v>
      </c>
      <c r="E1696" s="192" t="s">
        <v>3057</v>
      </c>
      <c r="F1696" s="193" t="s">
        <v>3058</v>
      </c>
      <c r="G1696" s="194" t="s">
        <v>1373</v>
      </c>
      <c r="H1696" s="195">
        <v>1</v>
      </c>
      <c r="I1696" s="196"/>
      <c r="J1696" s="197">
        <f>ROUND(I1696*H1696,2)</f>
        <v>0</v>
      </c>
      <c r="K1696" s="193" t="s">
        <v>22</v>
      </c>
      <c r="L1696" s="59"/>
      <c r="M1696" s="198" t="s">
        <v>22</v>
      </c>
      <c r="N1696" s="199" t="s">
        <v>49</v>
      </c>
      <c r="O1696" s="40"/>
      <c r="P1696" s="200">
        <f>O1696*H1696</f>
        <v>0</v>
      </c>
      <c r="Q1696" s="200">
        <v>0</v>
      </c>
      <c r="R1696" s="200">
        <f>Q1696*H1696</f>
        <v>0</v>
      </c>
      <c r="S1696" s="200">
        <v>0</v>
      </c>
      <c r="T1696" s="201">
        <f>S1696*H1696</f>
        <v>0</v>
      </c>
      <c r="AR1696" s="22" t="s">
        <v>575</v>
      </c>
      <c r="AT1696" s="22" t="s">
        <v>170</v>
      </c>
      <c r="AU1696" s="22" t="s">
        <v>87</v>
      </c>
      <c r="AY1696" s="22" t="s">
        <v>168</v>
      </c>
      <c r="BE1696" s="202">
        <f>IF(N1696="základní",J1696,0)</f>
        <v>0</v>
      </c>
      <c r="BF1696" s="202">
        <f>IF(N1696="snížená",J1696,0)</f>
        <v>0</v>
      </c>
      <c r="BG1696" s="202">
        <f>IF(N1696="zákl. přenesená",J1696,0)</f>
        <v>0</v>
      </c>
      <c r="BH1696" s="202">
        <f>IF(N1696="sníž. přenesená",J1696,0)</f>
        <v>0</v>
      </c>
      <c r="BI1696" s="202">
        <f>IF(N1696="nulová",J1696,0)</f>
        <v>0</v>
      </c>
      <c r="BJ1696" s="22" t="s">
        <v>24</v>
      </c>
      <c r="BK1696" s="202">
        <f>ROUND(I1696*H1696,2)</f>
        <v>0</v>
      </c>
      <c r="BL1696" s="22" t="s">
        <v>575</v>
      </c>
      <c r="BM1696" s="22" t="s">
        <v>3059</v>
      </c>
    </row>
    <row r="1697" spans="2:65" s="1" customFormat="1" ht="22.5" customHeight="1">
      <c r="B1697" s="39"/>
      <c r="C1697" s="191" t="s">
        <v>2976</v>
      </c>
      <c r="D1697" s="191" t="s">
        <v>170</v>
      </c>
      <c r="E1697" s="192" t="s">
        <v>3060</v>
      </c>
      <c r="F1697" s="193" t="s">
        <v>3061</v>
      </c>
      <c r="G1697" s="194" t="s">
        <v>1373</v>
      </c>
      <c r="H1697" s="195">
        <v>1</v>
      </c>
      <c r="I1697" s="196"/>
      <c r="J1697" s="197">
        <f>ROUND(I1697*H1697,2)</f>
        <v>0</v>
      </c>
      <c r="K1697" s="193" t="s">
        <v>22</v>
      </c>
      <c r="L1697" s="59"/>
      <c r="M1697" s="198" t="s">
        <v>22</v>
      </c>
      <c r="N1697" s="199" t="s">
        <v>49</v>
      </c>
      <c r="O1697" s="40"/>
      <c r="P1697" s="200">
        <f>O1697*H1697</f>
        <v>0</v>
      </c>
      <c r="Q1697" s="200">
        <v>0</v>
      </c>
      <c r="R1697" s="200">
        <f>Q1697*H1697</f>
        <v>0</v>
      </c>
      <c r="S1697" s="200">
        <v>0</v>
      </c>
      <c r="T1697" s="201">
        <f>S1697*H1697</f>
        <v>0</v>
      </c>
      <c r="AR1697" s="22" t="s">
        <v>575</v>
      </c>
      <c r="AT1697" s="22" t="s">
        <v>170</v>
      </c>
      <c r="AU1697" s="22" t="s">
        <v>87</v>
      </c>
      <c r="AY1697" s="22" t="s">
        <v>168</v>
      </c>
      <c r="BE1697" s="202">
        <f>IF(N1697="základní",J1697,0)</f>
        <v>0</v>
      </c>
      <c r="BF1697" s="202">
        <f>IF(N1697="snížená",J1697,0)</f>
        <v>0</v>
      </c>
      <c r="BG1697" s="202">
        <f>IF(N1697="zákl. přenesená",J1697,0)</f>
        <v>0</v>
      </c>
      <c r="BH1697" s="202">
        <f>IF(N1697="sníž. přenesená",J1697,0)</f>
        <v>0</v>
      </c>
      <c r="BI1697" s="202">
        <f>IF(N1697="nulová",J1697,0)</f>
        <v>0</v>
      </c>
      <c r="BJ1697" s="22" t="s">
        <v>24</v>
      </c>
      <c r="BK1697" s="202">
        <f>ROUND(I1697*H1697,2)</f>
        <v>0</v>
      </c>
      <c r="BL1697" s="22" t="s">
        <v>575</v>
      </c>
      <c r="BM1697" s="22" t="s">
        <v>3062</v>
      </c>
    </row>
    <row r="1698" spans="2:65" s="11" customFormat="1" ht="13.5">
      <c r="B1698" s="203"/>
      <c r="C1698" s="204"/>
      <c r="D1698" s="205" t="s">
        <v>177</v>
      </c>
      <c r="E1698" s="206" t="s">
        <v>22</v>
      </c>
      <c r="F1698" s="207" t="s">
        <v>3063</v>
      </c>
      <c r="G1698" s="204"/>
      <c r="H1698" s="208" t="s">
        <v>22</v>
      </c>
      <c r="I1698" s="209"/>
      <c r="J1698" s="204"/>
      <c r="K1698" s="204"/>
      <c r="L1698" s="210"/>
      <c r="M1698" s="211"/>
      <c r="N1698" s="212"/>
      <c r="O1698" s="212"/>
      <c r="P1698" s="212"/>
      <c r="Q1698" s="212"/>
      <c r="R1698" s="212"/>
      <c r="S1698" s="212"/>
      <c r="T1698" s="213"/>
      <c r="AT1698" s="214" t="s">
        <v>177</v>
      </c>
      <c r="AU1698" s="214" t="s">
        <v>87</v>
      </c>
      <c r="AV1698" s="11" t="s">
        <v>24</v>
      </c>
      <c r="AW1698" s="11" t="s">
        <v>41</v>
      </c>
      <c r="AX1698" s="11" t="s">
        <v>78</v>
      </c>
      <c r="AY1698" s="214" t="s">
        <v>168</v>
      </c>
    </row>
    <row r="1699" spans="2:65" s="11" customFormat="1" ht="13.5">
      <c r="B1699" s="203"/>
      <c r="C1699" s="204"/>
      <c r="D1699" s="205" t="s">
        <v>177</v>
      </c>
      <c r="E1699" s="206" t="s">
        <v>22</v>
      </c>
      <c r="F1699" s="207" t="s">
        <v>3064</v>
      </c>
      <c r="G1699" s="204"/>
      <c r="H1699" s="208" t="s">
        <v>22</v>
      </c>
      <c r="I1699" s="209"/>
      <c r="J1699" s="204"/>
      <c r="K1699" s="204"/>
      <c r="L1699" s="210"/>
      <c r="M1699" s="211"/>
      <c r="N1699" s="212"/>
      <c r="O1699" s="212"/>
      <c r="P1699" s="212"/>
      <c r="Q1699" s="212"/>
      <c r="R1699" s="212"/>
      <c r="S1699" s="212"/>
      <c r="T1699" s="213"/>
      <c r="AT1699" s="214" t="s">
        <v>177</v>
      </c>
      <c r="AU1699" s="214" t="s">
        <v>87</v>
      </c>
      <c r="AV1699" s="11" t="s">
        <v>24</v>
      </c>
      <c r="AW1699" s="11" t="s">
        <v>41</v>
      </c>
      <c r="AX1699" s="11" t="s">
        <v>78</v>
      </c>
      <c r="AY1699" s="214" t="s">
        <v>168</v>
      </c>
    </row>
    <row r="1700" spans="2:65" s="12" customFormat="1" ht="13.5">
      <c r="B1700" s="215"/>
      <c r="C1700" s="216"/>
      <c r="D1700" s="217" t="s">
        <v>177</v>
      </c>
      <c r="E1700" s="218" t="s">
        <v>22</v>
      </c>
      <c r="F1700" s="219" t="s">
        <v>24</v>
      </c>
      <c r="G1700" s="216"/>
      <c r="H1700" s="220">
        <v>1</v>
      </c>
      <c r="I1700" s="221"/>
      <c r="J1700" s="216"/>
      <c r="K1700" s="216"/>
      <c r="L1700" s="222"/>
      <c r="M1700" s="223"/>
      <c r="N1700" s="224"/>
      <c r="O1700" s="224"/>
      <c r="P1700" s="224"/>
      <c r="Q1700" s="224"/>
      <c r="R1700" s="224"/>
      <c r="S1700" s="224"/>
      <c r="T1700" s="225"/>
      <c r="AT1700" s="226" t="s">
        <v>177</v>
      </c>
      <c r="AU1700" s="226" t="s">
        <v>87</v>
      </c>
      <c r="AV1700" s="12" t="s">
        <v>87</v>
      </c>
      <c r="AW1700" s="12" t="s">
        <v>41</v>
      </c>
      <c r="AX1700" s="12" t="s">
        <v>78</v>
      </c>
      <c r="AY1700" s="226" t="s">
        <v>168</v>
      </c>
    </row>
    <row r="1701" spans="2:65" s="1" customFormat="1" ht="22.5" customHeight="1">
      <c r="B1701" s="39"/>
      <c r="C1701" s="191" t="s">
        <v>3065</v>
      </c>
      <c r="D1701" s="191" t="s">
        <v>170</v>
      </c>
      <c r="E1701" s="192" t="s">
        <v>3066</v>
      </c>
      <c r="F1701" s="193" t="s">
        <v>3067</v>
      </c>
      <c r="G1701" s="194" t="s">
        <v>1373</v>
      </c>
      <c r="H1701" s="195">
        <v>1</v>
      </c>
      <c r="I1701" s="196"/>
      <c r="J1701" s="197">
        <f>ROUND(I1701*H1701,2)</f>
        <v>0</v>
      </c>
      <c r="K1701" s="193" t="s">
        <v>22</v>
      </c>
      <c r="L1701" s="59"/>
      <c r="M1701" s="198" t="s">
        <v>22</v>
      </c>
      <c r="N1701" s="199" t="s">
        <v>49</v>
      </c>
      <c r="O1701" s="40"/>
      <c r="P1701" s="200">
        <f>O1701*H1701</f>
        <v>0</v>
      </c>
      <c r="Q1701" s="200">
        <v>0</v>
      </c>
      <c r="R1701" s="200">
        <f>Q1701*H1701</f>
        <v>0</v>
      </c>
      <c r="S1701" s="200">
        <v>0</v>
      </c>
      <c r="T1701" s="201">
        <f>S1701*H1701</f>
        <v>0</v>
      </c>
      <c r="AR1701" s="22" t="s">
        <v>575</v>
      </c>
      <c r="AT1701" s="22" t="s">
        <v>170</v>
      </c>
      <c r="AU1701" s="22" t="s">
        <v>87</v>
      </c>
      <c r="AY1701" s="22" t="s">
        <v>168</v>
      </c>
      <c r="BE1701" s="202">
        <f>IF(N1701="základní",J1701,0)</f>
        <v>0</v>
      </c>
      <c r="BF1701" s="202">
        <f>IF(N1701="snížená",J1701,0)</f>
        <v>0</v>
      </c>
      <c r="BG1701" s="202">
        <f>IF(N1701="zákl. přenesená",J1701,0)</f>
        <v>0</v>
      </c>
      <c r="BH1701" s="202">
        <f>IF(N1701="sníž. přenesená",J1701,0)</f>
        <v>0</v>
      </c>
      <c r="BI1701" s="202">
        <f>IF(N1701="nulová",J1701,0)</f>
        <v>0</v>
      </c>
      <c r="BJ1701" s="22" t="s">
        <v>24</v>
      </c>
      <c r="BK1701" s="202">
        <f>ROUND(I1701*H1701,2)</f>
        <v>0</v>
      </c>
      <c r="BL1701" s="22" t="s">
        <v>575</v>
      </c>
      <c r="BM1701" s="22" t="s">
        <v>3068</v>
      </c>
    </row>
    <row r="1702" spans="2:65" s="11" customFormat="1" ht="27">
      <c r="B1702" s="203"/>
      <c r="C1702" s="204"/>
      <c r="D1702" s="205" t="s">
        <v>177</v>
      </c>
      <c r="E1702" s="206" t="s">
        <v>22</v>
      </c>
      <c r="F1702" s="207" t="s">
        <v>3069</v>
      </c>
      <c r="G1702" s="204"/>
      <c r="H1702" s="208" t="s">
        <v>22</v>
      </c>
      <c r="I1702" s="209"/>
      <c r="J1702" s="204"/>
      <c r="K1702" s="204"/>
      <c r="L1702" s="210"/>
      <c r="M1702" s="211"/>
      <c r="N1702" s="212"/>
      <c r="O1702" s="212"/>
      <c r="P1702" s="212"/>
      <c r="Q1702" s="212"/>
      <c r="R1702" s="212"/>
      <c r="S1702" s="212"/>
      <c r="T1702" s="213"/>
      <c r="AT1702" s="214" t="s">
        <v>177</v>
      </c>
      <c r="AU1702" s="214" t="s">
        <v>87</v>
      </c>
      <c r="AV1702" s="11" t="s">
        <v>24</v>
      </c>
      <c r="AW1702" s="11" t="s">
        <v>41</v>
      </c>
      <c r="AX1702" s="11" t="s">
        <v>78</v>
      </c>
      <c r="AY1702" s="214" t="s">
        <v>168</v>
      </c>
    </row>
    <row r="1703" spans="2:65" s="12" customFormat="1" ht="13.5">
      <c r="B1703" s="215"/>
      <c r="C1703" s="216"/>
      <c r="D1703" s="217" t="s">
        <v>177</v>
      </c>
      <c r="E1703" s="218" t="s">
        <v>22</v>
      </c>
      <c r="F1703" s="219" t="s">
        <v>24</v>
      </c>
      <c r="G1703" s="216"/>
      <c r="H1703" s="220">
        <v>1</v>
      </c>
      <c r="I1703" s="221"/>
      <c r="J1703" s="216"/>
      <c r="K1703" s="216"/>
      <c r="L1703" s="222"/>
      <c r="M1703" s="223"/>
      <c r="N1703" s="224"/>
      <c r="O1703" s="224"/>
      <c r="P1703" s="224"/>
      <c r="Q1703" s="224"/>
      <c r="R1703" s="224"/>
      <c r="S1703" s="224"/>
      <c r="T1703" s="225"/>
      <c r="AT1703" s="226" t="s">
        <v>177</v>
      </c>
      <c r="AU1703" s="226" t="s">
        <v>87</v>
      </c>
      <c r="AV1703" s="12" t="s">
        <v>87</v>
      </c>
      <c r="AW1703" s="12" t="s">
        <v>41</v>
      </c>
      <c r="AX1703" s="12" t="s">
        <v>78</v>
      </c>
      <c r="AY1703" s="226" t="s">
        <v>168</v>
      </c>
    </row>
    <row r="1704" spans="2:65" s="1" customFormat="1" ht="22.5" customHeight="1">
      <c r="B1704" s="39"/>
      <c r="C1704" s="191" t="s">
        <v>3070</v>
      </c>
      <c r="D1704" s="191" t="s">
        <v>170</v>
      </c>
      <c r="E1704" s="192" t="s">
        <v>3071</v>
      </c>
      <c r="F1704" s="193" t="s">
        <v>3072</v>
      </c>
      <c r="G1704" s="194" t="s">
        <v>1373</v>
      </c>
      <c r="H1704" s="195">
        <v>1</v>
      </c>
      <c r="I1704" s="196"/>
      <c r="J1704" s="197">
        <f>ROUND(I1704*H1704,2)</f>
        <v>0</v>
      </c>
      <c r="K1704" s="193" t="s">
        <v>22</v>
      </c>
      <c r="L1704" s="59"/>
      <c r="M1704" s="198" t="s">
        <v>22</v>
      </c>
      <c r="N1704" s="199" t="s">
        <v>49</v>
      </c>
      <c r="O1704" s="40"/>
      <c r="P1704" s="200">
        <f>O1704*H1704</f>
        <v>0</v>
      </c>
      <c r="Q1704" s="200">
        <v>0</v>
      </c>
      <c r="R1704" s="200">
        <f>Q1704*H1704</f>
        <v>0</v>
      </c>
      <c r="S1704" s="200">
        <v>0</v>
      </c>
      <c r="T1704" s="201">
        <f>S1704*H1704</f>
        <v>0</v>
      </c>
      <c r="AR1704" s="22" t="s">
        <v>575</v>
      </c>
      <c r="AT1704" s="22" t="s">
        <v>170</v>
      </c>
      <c r="AU1704" s="22" t="s">
        <v>87</v>
      </c>
      <c r="AY1704" s="22" t="s">
        <v>168</v>
      </c>
      <c r="BE1704" s="202">
        <f>IF(N1704="základní",J1704,0)</f>
        <v>0</v>
      </c>
      <c r="BF1704" s="202">
        <f>IF(N1704="snížená",J1704,0)</f>
        <v>0</v>
      </c>
      <c r="BG1704" s="202">
        <f>IF(N1704="zákl. přenesená",J1704,0)</f>
        <v>0</v>
      </c>
      <c r="BH1704" s="202">
        <f>IF(N1704="sníž. přenesená",J1704,0)</f>
        <v>0</v>
      </c>
      <c r="BI1704" s="202">
        <f>IF(N1704="nulová",J1704,0)</f>
        <v>0</v>
      </c>
      <c r="BJ1704" s="22" t="s">
        <v>24</v>
      </c>
      <c r="BK1704" s="202">
        <f>ROUND(I1704*H1704,2)</f>
        <v>0</v>
      </c>
      <c r="BL1704" s="22" t="s">
        <v>575</v>
      </c>
      <c r="BM1704" s="22" t="s">
        <v>3073</v>
      </c>
    </row>
    <row r="1705" spans="2:65" s="11" customFormat="1" ht="27">
      <c r="B1705" s="203"/>
      <c r="C1705" s="204"/>
      <c r="D1705" s="205" t="s">
        <v>177</v>
      </c>
      <c r="E1705" s="206" t="s">
        <v>22</v>
      </c>
      <c r="F1705" s="207" t="s">
        <v>3074</v>
      </c>
      <c r="G1705" s="204"/>
      <c r="H1705" s="208" t="s">
        <v>22</v>
      </c>
      <c r="I1705" s="209"/>
      <c r="J1705" s="204"/>
      <c r="K1705" s="204"/>
      <c r="L1705" s="210"/>
      <c r="M1705" s="211"/>
      <c r="N1705" s="212"/>
      <c r="O1705" s="212"/>
      <c r="P1705" s="212"/>
      <c r="Q1705" s="212"/>
      <c r="R1705" s="212"/>
      <c r="S1705" s="212"/>
      <c r="T1705" s="213"/>
      <c r="AT1705" s="214" t="s">
        <v>177</v>
      </c>
      <c r="AU1705" s="214" t="s">
        <v>87</v>
      </c>
      <c r="AV1705" s="11" t="s">
        <v>24</v>
      </c>
      <c r="AW1705" s="11" t="s">
        <v>41</v>
      </c>
      <c r="AX1705" s="11" t="s">
        <v>78</v>
      </c>
      <c r="AY1705" s="214" t="s">
        <v>168</v>
      </c>
    </row>
    <row r="1706" spans="2:65" s="12" customFormat="1" ht="13.5">
      <c r="B1706" s="215"/>
      <c r="C1706" s="216"/>
      <c r="D1706" s="205" t="s">
        <v>177</v>
      </c>
      <c r="E1706" s="227" t="s">
        <v>22</v>
      </c>
      <c r="F1706" s="228" t="s">
        <v>24</v>
      </c>
      <c r="G1706" s="216"/>
      <c r="H1706" s="229">
        <v>1</v>
      </c>
      <c r="I1706" s="221"/>
      <c r="J1706" s="216"/>
      <c r="K1706" s="216"/>
      <c r="L1706" s="222"/>
      <c r="M1706" s="223"/>
      <c r="N1706" s="224"/>
      <c r="O1706" s="224"/>
      <c r="P1706" s="224"/>
      <c r="Q1706" s="224"/>
      <c r="R1706" s="224"/>
      <c r="S1706" s="224"/>
      <c r="T1706" s="225"/>
      <c r="AT1706" s="226" t="s">
        <v>177</v>
      </c>
      <c r="AU1706" s="226" t="s">
        <v>87</v>
      </c>
      <c r="AV1706" s="12" t="s">
        <v>87</v>
      </c>
      <c r="AW1706" s="12" t="s">
        <v>41</v>
      </c>
      <c r="AX1706" s="12" t="s">
        <v>78</v>
      </c>
      <c r="AY1706" s="226" t="s">
        <v>168</v>
      </c>
    </row>
    <row r="1707" spans="2:65" s="10" customFormat="1" ht="29.85" customHeight="1">
      <c r="B1707" s="174"/>
      <c r="C1707" s="175"/>
      <c r="D1707" s="188" t="s">
        <v>77</v>
      </c>
      <c r="E1707" s="189" t="s">
        <v>3075</v>
      </c>
      <c r="F1707" s="189" t="s">
        <v>3076</v>
      </c>
      <c r="G1707" s="175"/>
      <c r="H1707" s="175"/>
      <c r="I1707" s="178"/>
      <c r="J1707" s="190">
        <f>BK1707</f>
        <v>0</v>
      </c>
      <c r="K1707" s="175"/>
      <c r="L1707" s="180"/>
      <c r="M1707" s="181"/>
      <c r="N1707" s="182"/>
      <c r="O1707" s="182"/>
      <c r="P1707" s="183">
        <f>SUM(P1708:P1712)</f>
        <v>0</v>
      </c>
      <c r="Q1707" s="182"/>
      <c r="R1707" s="183">
        <f>SUM(R1708:R1712)</f>
        <v>0</v>
      </c>
      <c r="S1707" s="182"/>
      <c r="T1707" s="184">
        <f>SUM(T1708:T1712)</f>
        <v>0</v>
      </c>
      <c r="AR1707" s="185" t="s">
        <v>183</v>
      </c>
      <c r="AT1707" s="186" t="s">
        <v>77</v>
      </c>
      <c r="AU1707" s="186" t="s">
        <v>24</v>
      </c>
      <c r="AY1707" s="185" t="s">
        <v>168</v>
      </c>
      <c r="BK1707" s="187">
        <f>SUM(BK1708:BK1712)</f>
        <v>0</v>
      </c>
    </row>
    <row r="1708" spans="2:65" s="1" customFormat="1" ht="22.5" customHeight="1">
      <c r="B1708" s="39"/>
      <c r="C1708" s="191" t="s">
        <v>3077</v>
      </c>
      <c r="D1708" s="191" t="s">
        <v>170</v>
      </c>
      <c r="E1708" s="192" t="s">
        <v>3078</v>
      </c>
      <c r="F1708" s="193" t="s">
        <v>3079</v>
      </c>
      <c r="G1708" s="194" t="s">
        <v>433</v>
      </c>
      <c r="H1708" s="195">
        <v>15</v>
      </c>
      <c r="I1708" s="196"/>
      <c r="J1708" s="197">
        <f>ROUND(I1708*H1708,2)</f>
        <v>0</v>
      </c>
      <c r="K1708" s="193" t="s">
        <v>22</v>
      </c>
      <c r="L1708" s="59"/>
      <c r="M1708" s="198" t="s">
        <v>22</v>
      </c>
      <c r="N1708" s="199" t="s">
        <v>49</v>
      </c>
      <c r="O1708" s="40"/>
      <c r="P1708" s="200">
        <f>O1708*H1708</f>
        <v>0</v>
      </c>
      <c r="Q1708" s="200">
        <v>0</v>
      </c>
      <c r="R1708" s="200">
        <f>Q1708*H1708</f>
        <v>0</v>
      </c>
      <c r="S1708" s="200">
        <v>0</v>
      </c>
      <c r="T1708" s="201">
        <f>S1708*H1708</f>
        <v>0</v>
      </c>
      <c r="AR1708" s="22" t="s">
        <v>575</v>
      </c>
      <c r="AT1708" s="22" t="s">
        <v>170</v>
      </c>
      <c r="AU1708" s="22" t="s">
        <v>87</v>
      </c>
      <c r="AY1708" s="22" t="s">
        <v>168</v>
      </c>
      <c r="BE1708" s="202">
        <f>IF(N1708="základní",J1708,0)</f>
        <v>0</v>
      </c>
      <c r="BF1708" s="202">
        <f>IF(N1708="snížená",J1708,0)</f>
        <v>0</v>
      </c>
      <c r="BG1708" s="202">
        <f>IF(N1708="zákl. přenesená",J1708,0)</f>
        <v>0</v>
      </c>
      <c r="BH1708" s="202">
        <f>IF(N1708="sníž. přenesená",J1708,0)</f>
        <v>0</v>
      </c>
      <c r="BI1708" s="202">
        <f>IF(N1708="nulová",J1708,0)</f>
        <v>0</v>
      </c>
      <c r="BJ1708" s="22" t="s">
        <v>24</v>
      </c>
      <c r="BK1708" s="202">
        <f>ROUND(I1708*H1708,2)</f>
        <v>0</v>
      </c>
      <c r="BL1708" s="22" t="s">
        <v>575</v>
      </c>
      <c r="BM1708" s="22" t="s">
        <v>3080</v>
      </c>
    </row>
    <row r="1709" spans="2:65" s="1" customFormat="1" ht="22.5" customHeight="1">
      <c r="B1709" s="39"/>
      <c r="C1709" s="191" t="s">
        <v>3081</v>
      </c>
      <c r="D1709" s="191" t="s">
        <v>170</v>
      </c>
      <c r="E1709" s="192" t="s">
        <v>3082</v>
      </c>
      <c r="F1709" s="193" t="s">
        <v>3083</v>
      </c>
      <c r="G1709" s="194" t="s">
        <v>276</v>
      </c>
      <c r="H1709" s="195">
        <v>3</v>
      </c>
      <c r="I1709" s="196"/>
      <c r="J1709" s="197">
        <f>ROUND(I1709*H1709,2)</f>
        <v>0</v>
      </c>
      <c r="K1709" s="193" t="s">
        <v>22</v>
      </c>
      <c r="L1709" s="59"/>
      <c r="M1709" s="198" t="s">
        <v>22</v>
      </c>
      <c r="N1709" s="199" t="s">
        <v>49</v>
      </c>
      <c r="O1709" s="40"/>
      <c r="P1709" s="200">
        <f>O1709*H1709</f>
        <v>0</v>
      </c>
      <c r="Q1709" s="200">
        <v>0</v>
      </c>
      <c r="R1709" s="200">
        <f>Q1709*H1709</f>
        <v>0</v>
      </c>
      <c r="S1709" s="200">
        <v>0</v>
      </c>
      <c r="T1709" s="201">
        <f>S1709*H1709</f>
        <v>0</v>
      </c>
      <c r="AR1709" s="22" t="s">
        <v>575</v>
      </c>
      <c r="AT1709" s="22" t="s">
        <v>170</v>
      </c>
      <c r="AU1709" s="22" t="s">
        <v>87</v>
      </c>
      <c r="AY1709" s="22" t="s">
        <v>168</v>
      </c>
      <c r="BE1709" s="202">
        <f>IF(N1709="základní",J1709,0)</f>
        <v>0</v>
      </c>
      <c r="BF1709" s="202">
        <f>IF(N1709="snížená",J1709,0)</f>
        <v>0</v>
      </c>
      <c r="BG1709" s="202">
        <f>IF(N1709="zákl. přenesená",J1709,0)</f>
        <v>0</v>
      </c>
      <c r="BH1709" s="202">
        <f>IF(N1709="sníž. přenesená",J1709,0)</f>
        <v>0</v>
      </c>
      <c r="BI1709" s="202">
        <f>IF(N1709="nulová",J1709,0)</f>
        <v>0</v>
      </c>
      <c r="BJ1709" s="22" t="s">
        <v>24</v>
      </c>
      <c r="BK1709" s="202">
        <f>ROUND(I1709*H1709,2)</f>
        <v>0</v>
      </c>
      <c r="BL1709" s="22" t="s">
        <v>575</v>
      </c>
      <c r="BM1709" s="22" t="s">
        <v>3084</v>
      </c>
    </row>
    <row r="1710" spans="2:65" s="1" customFormat="1" ht="22.5" customHeight="1">
      <c r="B1710" s="39"/>
      <c r="C1710" s="191" t="s">
        <v>3085</v>
      </c>
      <c r="D1710" s="191" t="s">
        <v>170</v>
      </c>
      <c r="E1710" s="192" t="s">
        <v>3086</v>
      </c>
      <c r="F1710" s="193" t="s">
        <v>3087</v>
      </c>
      <c r="G1710" s="194" t="s">
        <v>276</v>
      </c>
      <c r="H1710" s="195">
        <v>3</v>
      </c>
      <c r="I1710" s="196"/>
      <c r="J1710" s="197">
        <f>ROUND(I1710*H1710,2)</f>
        <v>0</v>
      </c>
      <c r="K1710" s="193" t="s">
        <v>22</v>
      </c>
      <c r="L1710" s="59"/>
      <c r="M1710" s="198" t="s">
        <v>22</v>
      </c>
      <c r="N1710" s="199" t="s">
        <v>49</v>
      </c>
      <c r="O1710" s="40"/>
      <c r="P1710" s="200">
        <f>O1710*H1710</f>
        <v>0</v>
      </c>
      <c r="Q1710" s="200">
        <v>0</v>
      </c>
      <c r="R1710" s="200">
        <f>Q1710*H1710</f>
        <v>0</v>
      </c>
      <c r="S1710" s="200">
        <v>0</v>
      </c>
      <c r="T1710" s="201">
        <f>S1710*H1710</f>
        <v>0</v>
      </c>
      <c r="AR1710" s="22" t="s">
        <v>575</v>
      </c>
      <c r="AT1710" s="22" t="s">
        <v>170</v>
      </c>
      <c r="AU1710" s="22" t="s">
        <v>87</v>
      </c>
      <c r="AY1710" s="22" t="s">
        <v>168</v>
      </c>
      <c r="BE1710" s="202">
        <f>IF(N1710="základní",J1710,0)</f>
        <v>0</v>
      </c>
      <c r="BF1710" s="202">
        <f>IF(N1710="snížená",J1710,0)</f>
        <v>0</v>
      </c>
      <c r="BG1710" s="202">
        <f>IF(N1710="zákl. přenesená",J1710,0)</f>
        <v>0</v>
      </c>
      <c r="BH1710" s="202">
        <f>IF(N1710="sníž. přenesená",J1710,0)</f>
        <v>0</v>
      </c>
      <c r="BI1710" s="202">
        <f>IF(N1710="nulová",J1710,0)</f>
        <v>0</v>
      </c>
      <c r="BJ1710" s="22" t="s">
        <v>24</v>
      </c>
      <c r="BK1710" s="202">
        <f>ROUND(I1710*H1710,2)</f>
        <v>0</v>
      </c>
      <c r="BL1710" s="22" t="s">
        <v>575</v>
      </c>
      <c r="BM1710" s="22" t="s">
        <v>3088</v>
      </c>
    </row>
    <row r="1711" spans="2:65" s="1" customFormat="1" ht="22.5" customHeight="1">
      <c r="B1711" s="39"/>
      <c r="C1711" s="191" t="s">
        <v>3089</v>
      </c>
      <c r="D1711" s="191" t="s">
        <v>170</v>
      </c>
      <c r="E1711" s="192" t="s">
        <v>3090</v>
      </c>
      <c r="F1711" s="193" t="s">
        <v>3091</v>
      </c>
      <c r="G1711" s="194" t="s">
        <v>276</v>
      </c>
      <c r="H1711" s="195">
        <v>9</v>
      </c>
      <c r="I1711" s="196"/>
      <c r="J1711" s="197">
        <f>ROUND(I1711*H1711,2)</f>
        <v>0</v>
      </c>
      <c r="K1711" s="193" t="s">
        <v>22</v>
      </c>
      <c r="L1711" s="59"/>
      <c r="M1711" s="198" t="s">
        <v>22</v>
      </c>
      <c r="N1711" s="199" t="s">
        <v>49</v>
      </c>
      <c r="O1711" s="40"/>
      <c r="P1711" s="200">
        <f>O1711*H1711</f>
        <v>0</v>
      </c>
      <c r="Q1711" s="200">
        <v>0</v>
      </c>
      <c r="R1711" s="200">
        <f>Q1711*H1711</f>
        <v>0</v>
      </c>
      <c r="S1711" s="200">
        <v>0</v>
      </c>
      <c r="T1711" s="201">
        <f>S1711*H1711</f>
        <v>0</v>
      </c>
      <c r="AR1711" s="22" t="s">
        <v>575</v>
      </c>
      <c r="AT1711" s="22" t="s">
        <v>170</v>
      </c>
      <c r="AU1711" s="22" t="s">
        <v>87</v>
      </c>
      <c r="AY1711" s="22" t="s">
        <v>168</v>
      </c>
      <c r="BE1711" s="202">
        <f>IF(N1711="základní",J1711,0)</f>
        <v>0</v>
      </c>
      <c r="BF1711" s="202">
        <f>IF(N1711="snížená",J1711,0)</f>
        <v>0</v>
      </c>
      <c r="BG1711" s="202">
        <f>IF(N1711="zákl. přenesená",J1711,0)</f>
        <v>0</v>
      </c>
      <c r="BH1711" s="202">
        <f>IF(N1711="sníž. přenesená",J1711,0)</f>
        <v>0</v>
      </c>
      <c r="BI1711" s="202">
        <f>IF(N1711="nulová",J1711,0)</f>
        <v>0</v>
      </c>
      <c r="BJ1711" s="22" t="s">
        <v>24</v>
      </c>
      <c r="BK1711" s="202">
        <f>ROUND(I1711*H1711,2)</f>
        <v>0</v>
      </c>
      <c r="BL1711" s="22" t="s">
        <v>575</v>
      </c>
      <c r="BM1711" s="22" t="s">
        <v>3092</v>
      </c>
    </row>
    <row r="1712" spans="2:65" s="1" customFormat="1" ht="22.5" customHeight="1">
      <c r="B1712" s="39"/>
      <c r="C1712" s="191" t="s">
        <v>3093</v>
      </c>
      <c r="D1712" s="191" t="s">
        <v>170</v>
      </c>
      <c r="E1712" s="192" t="s">
        <v>3094</v>
      </c>
      <c r="F1712" s="193" t="s">
        <v>3095</v>
      </c>
      <c r="G1712" s="194" t="s">
        <v>276</v>
      </c>
      <c r="H1712" s="195">
        <v>9</v>
      </c>
      <c r="I1712" s="196"/>
      <c r="J1712" s="197">
        <f>ROUND(I1712*H1712,2)</f>
        <v>0</v>
      </c>
      <c r="K1712" s="193" t="s">
        <v>22</v>
      </c>
      <c r="L1712" s="59"/>
      <c r="M1712" s="198" t="s">
        <v>22</v>
      </c>
      <c r="N1712" s="242" t="s">
        <v>49</v>
      </c>
      <c r="O1712" s="243"/>
      <c r="P1712" s="244">
        <f>O1712*H1712</f>
        <v>0</v>
      </c>
      <c r="Q1712" s="244">
        <v>0</v>
      </c>
      <c r="R1712" s="244">
        <f>Q1712*H1712</f>
        <v>0</v>
      </c>
      <c r="S1712" s="244">
        <v>0</v>
      </c>
      <c r="T1712" s="245">
        <f>S1712*H1712</f>
        <v>0</v>
      </c>
      <c r="AR1712" s="22" t="s">
        <v>575</v>
      </c>
      <c r="AT1712" s="22" t="s">
        <v>170</v>
      </c>
      <c r="AU1712" s="22" t="s">
        <v>87</v>
      </c>
      <c r="AY1712" s="22" t="s">
        <v>168</v>
      </c>
      <c r="BE1712" s="202">
        <f>IF(N1712="základní",J1712,0)</f>
        <v>0</v>
      </c>
      <c r="BF1712" s="202">
        <f>IF(N1712="snížená",J1712,0)</f>
        <v>0</v>
      </c>
      <c r="BG1712" s="202">
        <f>IF(N1712="zákl. přenesená",J1712,0)</f>
        <v>0</v>
      </c>
      <c r="BH1712" s="202">
        <f>IF(N1712="sníž. přenesená",J1712,0)</f>
        <v>0</v>
      </c>
      <c r="BI1712" s="202">
        <f>IF(N1712="nulová",J1712,0)</f>
        <v>0</v>
      </c>
      <c r="BJ1712" s="22" t="s">
        <v>24</v>
      </c>
      <c r="BK1712" s="202">
        <f>ROUND(I1712*H1712,2)</f>
        <v>0</v>
      </c>
      <c r="BL1712" s="22" t="s">
        <v>575</v>
      </c>
      <c r="BM1712" s="22" t="s">
        <v>3096</v>
      </c>
    </row>
    <row r="1713" spans="2:12" s="1" customFormat="1" ht="6.95" customHeight="1">
      <c r="B1713" s="54"/>
      <c r="C1713" s="55"/>
      <c r="D1713" s="55"/>
      <c r="E1713" s="55"/>
      <c r="F1713" s="55"/>
      <c r="G1713" s="55"/>
      <c r="H1713" s="55"/>
      <c r="I1713" s="137"/>
      <c r="J1713" s="55"/>
      <c r="K1713" s="55"/>
      <c r="L1713" s="59"/>
    </row>
  </sheetData>
  <sheetProtection password="CC35" sheet="1" objects="1" scenarios="1" formatCells="0" formatColumns="0" formatRows="0" sort="0" autoFilter="0"/>
  <autoFilter ref="C122:K1712"/>
  <mergeCells count="9">
    <mergeCell ref="E113:H113"/>
    <mergeCell ref="E115:H115"/>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122"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sheetPr>
    <pageSetUpPr fitToPage="1"/>
  </sheetPr>
  <dimension ref="A1:BR84"/>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9"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9"/>
      <c r="B1" s="110"/>
      <c r="C1" s="110"/>
      <c r="D1" s="111" t="s">
        <v>1</v>
      </c>
      <c r="E1" s="110"/>
      <c r="F1" s="112" t="s">
        <v>92</v>
      </c>
      <c r="G1" s="371" t="s">
        <v>93</v>
      </c>
      <c r="H1" s="371"/>
      <c r="I1" s="113"/>
      <c r="J1" s="112" t="s">
        <v>94</v>
      </c>
      <c r="K1" s="111" t="s">
        <v>95</v>
      </c>
      <c r="L1" s="112" t="s">
        <v>96</v>
      </c>
      <c r="M1" s="112"/>
      <c r="N1" s="112"/>
      <c r="O1" s="112"/>
      <c r="P1" s="112"/>
      <c r="Q1" s="112"/>
      <c r="R1" s="112"/>
      <c r="S1" s="112"/>
      <c r="T1" s="112"/>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c r="L2" s="363"/>
      <c r="M2" s="363"/>
      <c r="N2" s="363"/>
      <c r="O2" s="363"/>
      <c r="P2" s="363"/>
      <c r="Q2" s="363"/>
      <c r="R2" s="363"/>
      <c r="S2" s="363"/>
      <c r="T2" s="363"/>
      <c r="U2" s="363"/>
      <c r="V2" s="363"/>
      <c r="AT2" s="22" t="s">
        <v>91</v>
      </c>
    </row>
    <row r="3" spans="1:70" ht="6.95" customHeight="1">
      <c r="B3" s="23"/>
      <c r="C3" s="24"/>
      <c r="D3" s="24"/>
      <c r="E3" s="24"/>
      <c r="F3" s="24"/>
      <c r="G3" s="24"/>
      <c r="H3" s="24"/>
      <c r="I3" s="114"/>
      <c r="J3" s="24"/>
      <c r="K3" s="25"/>
      <c r="AT3" s="22" t="s">
        <v>87</v>
      </c>
    </row>
    <row r="4" spans="1:70" ht="36.950000000000003" customHeight="1">
      <c r="B4" s="26"/>
      <c r="C4" s="27"/>
      <c r="D4" s="28" t="s">
        <v>97</v>
      </c>
      <c r="E4" s="27"/>
      <c r="F4" s="27"/>
      <c r="G4" s="27"/>
      <c r="H4" s="27"/>
      <c r="I4" s="115"/>
      <c r="J4" s="27"/>
      <c r="K4" s="29"/>
      <c r="M4" s="30" t="s">
        <v>12</v>
      </c>
      <c r="AT4" s="22" t="s">
        <v>6</v>
      </c>
    </row>
    <row r="5" spans="1:70" ht="6.95" customHeight="1">
      <c r="B5" s="26"/>
      <c r="C5" s="27"/>
      <c r="D5" s="27"/>
      <c r="E5" s="27"/>
      <c r="F5" s="27"/>
      <c r="G5" s="27"/>
      <c r="H5" s="27"/>
      <c r="I5" s="115"/>
      <c r="J5" s="27"/>
      <c r="K5" s="29"/>
    </row>
    <row r="6" spans="1:70">
      <c r="B6" s="26"/>
      <c r="C6" s="27"/>
      <c r="D6" s="35" t="s">
        <v>18</v>
      </c>
      <c r="E6" s="27"/>
      <c r="F6" s="27"/>
      <c r="G6" s="27"/>
      <c r="H6" s="27"/>
      <c r="I6" s="115"/>
      <c r="J6" s="27"/>
      <c r="K6" s="29"/>
    </row>
    <row r="7" spans="1:70" ht="22.5" customHeight="1">
      <c r="B7" s="26"/>
      <c r="C7" s="27"/>
      <c r="D7" s="27"/>
      <c r="E7" s="364" t="str">
        <f>'Rekapitulace stavby'!K6</f>
        <v>Zbiroh - depozitář Zpč muzea v Plzni - rekonstrukce a nástavba objektu K</v>
      </c>
      <c r="F7" s="365"/>
      <c r="G7" s="365"/>
      <c r="H7" s="365"/>
      <c r="I7" s="115"/>
      <c r="J7" s="27"/>
      <c r="K7" s="29"/>
    </row>
    <row r="8" spans="1:70" s="1" customFormat="1">
      <c r="B8" s="39"/>
      <c r="C8" s="40"/>
      <c r="D8" s="35" t="s">
        <v>98</v>
      </c>
      <c r="E8" s="40"/>
      <c r="F8" s="40"/>
      <c r="G8" s="40"/>
      <c r="H8" s="40"/>
      <c r="I8" s="116"/>
      <c r="J8" s="40"/>
      <c r="K8" s="43"/>
    </row>
    <row r="9" spans="1:70" s="1" customFormat="1" ht="36.950000000000003" customHeight="1">
      <c r="B9" s="39"/>
      <c r="C9" s="40"/>
      <c r="D9" s="40"/>
      <c r="E9" s="366" t="s">
        <v>3097</v>
      </c>
      <c r="F9" s="367"/>
      <c r="G9" s="367"/>
      <c r="H9" s="367"/>
      <c r="I9" s="116"/>
      <c r="J9" s="40"/>
      <c r="K9" s="43"/>
    </row>
    <row r="10" spans="1:70" s="1" customFormat="1" ht="13.5">
      <c r="B10" s="39"/>
      <c r="C10" s="40"/>
      <c r="D10" s="40"/>
      <c r="E10" s="40"/>
      <c r="F10" s="40"/>
      <c r="G10" s="40"/>
      <c r="H10" s="40"/>
      <c r="I10" s="116"/>
      <c r="J10" s="40"/>
      <c r="K10" s="43"/>
    </row>
    <row r="11" spans="1:70" s="1" customFormat="1" ht="14.45" customHeight="1">
      <c r="B11" s="39"/>
      <c r="C11" s="40"/>
      <c r="D11" s="35" t="s">
        <v>21</v>
      </c>
      <c r="E11" s="40"/>
      <c r="F11" s="33" t="s">
        <v>22</v>
      </c>
      <c r="G11" s="40"/>
      <c r="H11" s="40"/>
      <c r="I11" s="117" t="s">
        <v>23</v>
      </c>
      <c r="J11" s="33" t="s">
        <v>22</v>
      </c>
      <c r="K11" s="43"/>
    </row>
    <row r="12" spans="1:70" s="1" customFormat="1" ht="14.45" customHeight="1">
      <c r="B12" s="39"/>
      <c r="C12" s="40"/>
      <c r="D12" s="35" t="s">
        <v>25</v>
      </c>
      <c r="E12" s="40"/>
      <c r="F12" s="33" t="s">
        <v>26</v>
      </c>
      <c r="G12" s="40"/>
      <c r="H12" s="40"/>
      <c r="I12" s="117" t="s">
        <v>27</v>
      </c>
      <c r="J12" s="118" t="str">
        <f>'Rekapitulace stavby'!AN8</f>
        <v>14.12.2016</v>
      </c>
      <c r="K12" s="43"/>
    </row>
    <row r="13" spans="1:70" s="1" customFormat="1" ht="10.9" customHeight="1">
      <c r="B13" s="39"/>
      <c r="C13" s="40"/>
      <c r="D13" s="40"/>
      <c r="E13" s="40"/>
      <c r="F13" s="40"/>
      <c r="G13" s="40"/>
      <c r="H13" s="40"/>
      <c r="I13" s="116"/>
      <c r="J13" s="40"/>
      <c r="K13" s="43"/>
    </row>
    <row r="14" spans="1:70" s="1" customFormat="1" ht="14.45" customHeight="1">
      <c r="B14" s="39"/>
      <c r="C14" s="40"/>
      <c r="D14" s="35" t="s">
        <v>31</v>
      </c>
      <c r="E14" s="40"/>
      <c r="F14" s="40"/>
      <c r="G14" s="40"/>
      <c r="H14" s="40"/>
      <c r="I14" s="117" t="s">
        <v>32</v>
      </c>
      <c r="J14" s="33" t="s">
        <v>22</v>
      </c>
      <c r="K14" s="43"/>
    </row>
    <row r="15" spans="1:70" s="1" customFormat="1" ht="18" customHeight="1">
      <c r="B15" s="39"/>
      <c r="C15" s="40"/>
      <c r="D15" s="40"/>
      <c r="E15" s="33" t="s">
        <v>33</v>
      </c>
      <c r="F15" s="40"/>
      <c r="G15" s="40"/>
      <c r="H15" s="40"/>
      <c r="I15" s="117" t="s">
        <v>34</v>
      </c>
      <c r="J15" s="33" t="s">
        <v>22</v>
      </c>
      <c r="K15" s="43"/>
    </row>
    <row r="16" spans="1:70" s="1" customFormat="1" ht="6.95" customHeight="1">
      <c r="B16" s="39"/>
      <c r="C16" s="40"/>
      <c r="D16" s="40"/>
      <c r="E16" s="40"/>
      <c r="F16" s="40"/>
      <c r="G16" s="40"/>
      <c r="H16" s="40"/>
      <c r="I16" s="116"/>
      <c r="J16" s="40"/>
      <c r="K16" s="43"/>
    </row>
    <row r="17" spans="2:11" s="1" customFormat="1" ht="14.45" customHeight="1">
      <c r="B17" s="39"/>
      <c r="C17" s="40"/>
      <c r="D17" s="35" t="s">
        <v>35</v>
      </c>
      <c r="E17" s="40"/>
      <c r="F17" s="40"/>
      <c r="G17" s="40"/>
      <c r="H17" s="40"/>
      <c r="I17" s="117" t="s">
        <v>32</v>
      </c>
      <c r="J17" s="33" t="str">
        <f>IF('Rekapitulace stavby'!AN13="Vyplň údaj","",IF('Rekapitulace stavby'!AN13="","",'Rekapitulace stavby'!AN13))</f>
        <v/>
      </c>
      <c r="K17" s="43"/>
    </row>
    <row r="18" spans="2:11" s="1" customFormat="1" ht="18" customHeight="1">
      <c r="B18" s="39"/>
      <c r="C18" s="40"/>
      <c r="D18" s="40"/>
      <c r="E18" s="33" t="str">
        <f>IF('Rekapitulace stavby'!E14="Vyplň údaj","",IF('Rekapitulace stavby'!E14="","",'Rekapitulace stavby'!E14))</f>
        <v/>
      </c>
      <c r="F18" s="40"/>
      <c r="G18" s="40"/>
      <c r="H18" s="40"/>
      <c r="I18" s="117" t="s">
        <v>34</v>
      </c>
      <c r="J18" s="33" t="str">
        <f>IF('Rekapitulace stavby'!AN14="Vyplň údaj","",IF('Rekapitulace stavby'!AN14="","",'Rekapitulace stavby'!AN14))</f>
        <v/>
      </c>
      <c r="K18" s="43"/>
    </row>
    <row r="19" spans="2:11" s="1" customFormat="1" ht="6.95" customHeight="1">
      <c r="B19" s="39"/>
      <c r="C19" s="40"/>
      <c r="D19" s="40"/>
      <c r="E19" s="40"/>
      <c r="F19" s="40"/>
      <c r="G19" s="40"/>
      <c r="H19" s="40"/>
      <c r="I19" s="116"/>
      <c r="J19" s="40"/>
      <c r="K19" s="43"/>
    </row>
    <row r="20" spans="2:11" s="1" customFormat="1" ht="14.45" customHeight="1">
      <c r="B20" s="39"/>
      <c r="C20" s="40"/>
      <c r="D20" s="35" t="s">
        <v>37</v>
      </c>
      <c r="E20" s="40"/>
      <c r="F20" s="40"/>
      <c r="G20" s="40"/>
      <c r="H20" s="40"/>
      <c r="I20" s="117" t="s">
        <v>32</v>
      </c>
      <c r="J20" s="33" t="s">
        <v>38</v>
      </c>
      <c r="K20" s="43"/>
    </row>
    <row r="21" spans="2:11" s="1" customFormat="1" ht="18" customHeight="1">
      <c r="B21" s="39"/>
      <c r="C21" s="40"/>
      <c r="D21" s="40"/>
      <c r="E21" s="33" t="s">
        <v>39</v>
      </c>
      <c r="F21" s="40"/>
      <c r="G21" s="40"/>
      <c r="H21" s="40"/>
      <c r="I21" s="117" t="s">
        <v>34</v>
      </c>
      <c r="J21" s="33" t="s">
        <v>40</v>
      </c>
      <c r="K21" s="43"/>
    </row>
    <row r="22" spans="2:11" s="1" customFormat="1" ht="6.95" customHeight="1">
      <c r="B22" s="39"/>
      <c r="C22" s="40"/>
      <c r="D22" s="40"/>
      <c r="E22" s="40"/>
      <c r="F22" s="40"/>
      <c r="G22" s="40"/>
      <c r="H22" s="40"/>
      <c r="I22" s="116"/>
      <c r="J22" s="40"/>
      <c r="K22" s="43"/>
    </row>
    <row r="23" spans="2:11" s="1" customFormat="1" ht="14.45" customHeight="1">
      <c r="B23" s="39"/>
      <c r="C23" s="40"/>
      <c r="D23" s="35" t="s">
        <v>42</v>
      </c>
      <c r="E23" s="40"/>
      <c r="F23" s="40"/>
      <c r="G23" s="40"/>
      <c r="H23" s="40"/>
      <c r="I23" s="116"/>
      <c r="J23" s="40"/>
      <c r="K23" s="43"/>
    </row>
    <row r="24" spans="2:11" s="6" customFormat="1" ht="22.5" customHeight="1">
      <c r="B24" s="119"/>
      <c r="C24" s="120"/>
      <c r="D24" s="120"/>
      <c r="E24" s="333" t="s">
        <v>22</v>
      </c>
      <c r="F24" s="333"/>
      <c r="G24" s="333"/>
      <c r="H24" s="333"/>
      <c r="I24" s="121"/>
      <c r="J24" s="120"/>
      <c r="K24" s="122"/>
    </row>
    <row r="25" spans="2:11" s="1" customFormat="1" ht="6.95" customHeight="1">
      <c r="B25" s="39"/>
      <c r="C25" s="40"/>
      <c r="D25" s="40"/>
      <c r="E25" s="40"/>
      <c r="F25" s="40"/>
      <c r="G25" s="40"/>
      <c r="H25" s="40"/>
      <c r="I25" s="116"/>
      <c r="J25" s="40"/>
      <c r="K25" s="43"/>
    </row>
    <row r="26" spans="2:11" s="1" customFormat="1" ht="6.95" customHeight="1">
      <c r="B26" s="39"/>
      <c r="C26" s="40"/>
      <c r="D26" s="83"/>
      <c r="E26" s="83"/>
      <c r="F26" s="83"/>
      <c r="G26" s="83"/>
      <c r="H26" s="83"/>
      <c r="I26" s="123"/>
      <c r="J26" s="83"/>
      <c r="K26" s="124"/>
    </row>
    <row r="27" spans="2:11" s="1" customFormat="1" ht="25.35" customHeight="1">
      <c r="B27" s="39"/>
      <c r="C27" s="40"/>
      <c r="D27" s="125" t="s">
        <v>44</v>
      </c>
      <c r="E27" s="40"/>
      <c r="F27" s="40"/>
      <c r="G27" s="40"/>
      <c r="H27" s="40"/>
      <c r="I27" s="116"/>
      <c r="J27" s="126">
        <f>ROUND(J77,2)</f>
        <v>0</v>
      </c>
      <c r="K27" s="43"/>
    </row>
    <row r="28" spans="2:11" s="1" customFormat="1" ht="6.95" customHeight="1">
      <c r="B28" s="39"/>
      <c r="C28" s="40"/>
      <c r="D28" s="83"/>
      <c r="E28" s="83"/>
      <c r="F28" s="83"/>
      <c r="G28" s="83"/>
      <c r="H28" s="83"/>
      <c r="I28" s="123"/>
      <c r="J28" s="83"/>
      <c r="K28" s="124"/>
    </row>
    <row r="29" spans="2:11" s="1" customFormat="1" ht="14.45" customHeight="1">
      <c r="B29" s="39"/>
      <c r="C29" s="40"/>
      <c r="D29" s="40"/>
      <c r="E29" s="40"/>
      <c r="F29" s="44" t="s">
        <v>46</v>
      </c>
      <c r="G29" s="40"/>
      <c r="H29" s="40"/>
      <c r="I29" s="127" t="s">
        <v>45</v>
      </c>
      <c r="J29" s="44" t="s">
        <v>47</v>
      </c>
      <c r="K29" s="43"/>
    </row>
    <row r="30" spans="2:11" s="1" customFormat="1" ht="14.45" customHeight="1">
      <c r="B30" s="39"/>
      <c r="C30" s="40"/>
      <c r="D30" s="47" t="s">
        <v>48</v>
      </c>
      <c r="E30" s="47" t="s">
        <v>49</v>
      </c>
      <c r="F30" s="128">
        <f>ROUND(SUM(BE77:BE83), 2)</f>
        <v>0</v>
      </c>
      <c r="G30" s="40"/>
      <c r="H30" s="40"/>
      <c r="I30" s="129">
        <v>0.21</v>
      </c>
      <c r="J30" s="128">
        <f>ROUND(ROUND((SUM(BE77:BE83)), 2)*I30, 2)</f>
        <v>0</v>
      </c>
      <c r="K30" s="43"/>
    </row>
    <row r="31" spans="2:11" s="1" customFormat="1" ht="14.45" customHeight="1">
      <c r="B31" s="39"/>
      <c r="C31" s="40"/>
      <c r="D31" s="40"/>
      <c r="E31" s="47" t="s">
        <v>50</v>
      </c>
      <c r="F31" s="128">
        <f>ROUND(SUM(BF77:BF83), 2)</f>
        <v>0</v>
      </c>
      <c r="G31" s="40"/>
      <c r="H31" s="40"/>
      <c r="I31" s="129">
        <v>0.15</v>
      </c>
      <c r="J31" s="128">
        <f>ROUND(ROUND((SUM(BF77:BF83)), 2)*I31, 2)</f>
        <v>0</v>
      </c>
      <c r="K31" s="43"/>
    </row>
    <row r="32" spans="2:11" s="1" customFormat="1" ht="14.45" hidden="1" customHeight="1">
      <c r="B32" s="39"/>
      <c r="C32" s="40"/>
      <c r="D32" s="40"/>
      <c r="E32" s="47" t="s">
        <v>51</v>
      </c>
      <c r="F32" s="128">
        <f>ROUND(SUM(BG77:BG83), 2)</f>
        <v>0</v>
      </c>
      <c r="G32" s="40"/>
      <c r="H32" s="40"/>
      <c r="I32" s="129">
        <v>0.21</v>
      </c>
      <c r="J32" s="128">
        <v>0</v>
      </c>
      <c r="K32" s="43"/>
    </row>
    <row r="33" spans="2:11" s="1" customFormat="1" ht="14.45" hidden="1" customHeight="1">
      <c r="B33" s="39"/>
      <c r="C33" s="40"/>
      <c r="D33" s="40"/>
      <c r="E33" s="47" t="s">
        <v>52</v>
      </c>
      <c r="F33" s="128">
        <f>ROUND(SUM(BH77:BH83), 2)</f>
        <v>0</v>
      </c>
      <c r="G33" s="40"/>
      <c r="H33" s="40"/>
      <c r="I33" s="129">
        <v>0.15</v>
      </c>
      <c r="J33" s="128">
        <v>0</v>
      </c>
      <c r="K33" s="43"/>
    </row>
    <row r="34" spans="2:11" s="1" customFormat="1" ht="14.45" hidden="1" customHeight="1">
      <c r="B34" s="39"/>
      <c r="C34" s="40"/>
      <c r="D34" s="40"/>
      <c r="E34" s="47" t="s">
        <v>53</v>
      </c>
      <c r="F34" s="128">
        <f>ROUND(SUM(BI77:BI83), 2)</f>
        <v>0</v>
      </c>
      <c r="G34" s="40"/>
      <c r="H34" s="40"/>
      <c r="I34" s="129">
        <v>0</v>
      </c>
      <c r="J34" s="128">
        <v>0</v>
      </c>
      <c r="K34" s="43"/>
    </row>
    <row r="35" spans="2:11" s="1" customFormat="1" ht="6.95" customHeight="1">
      <c r="B35" s="39"/>
      <c r="C35" s="40"/>
      <c r="D35" s="40"/>
      <c r="E35" s="40"/>
      <c r="F35" s="40"/>
      <c r="G35" s="40"/>
      <c r="H35" s="40"/>
      <c r="I35" s="116"/>
      <c r="J35" s="40"/>
      <c r="K35" s="43"/>
    </row>
    <row r="36" spans="2:11" s="1" customFormat="1" ht="25.35" customHeight="1">
      <c r="B36" s="39"/>
      <c r="C36" s="130"/>
      <c r="D36" s="131" t="s">
        <v>54</v>
      </c>
      <c r="E36" s="77"/>
      <c r="F36" s="77"/>
      <c r="G36" s="132" t="s">
        <v>55</v>
      </c>
      <c r="H36" s="133" t="s">
        <v>56</v>
      </c>
      <c r="I36" s="134"/>
      <c r="J36" s="135">
        <f>SUM(J27:J34)</f>
        <v>0</v>
      </c>
      <c r="K36" s="136"/>
    </row>
    <row r="37" spans="2:11" s="1" customFormat="1" ht="14.45" customHeight="1">
      <c r="B37" s="54"/>
      <c r="C37" s="55"/>
      <c r="D37" s="55"/>
      <c r="E37" s="55"/>
      <c r="F37" s="55"/>
      <c r="G37" s="55"/>
      <c r="H37" s="55"/>
      <c r="I37" s="137"/>
      <c r="J37" s="55"/>
      <c r="K37" s="56"/>
    </row>
    <row r="41" spans="2:11" s="1" customFormat="1" ht="6.95" customHeight="1">
      <c r="B41" s="138"/>
      <c r="C41" s="139"/>
      <c r="D41" s="139"/>
      <c r="E41" s="139"/>
      <c r="F41" s="139"/>
      <c r="G41" s="139"/>
      <c r="H41" s="139"/>
      <c r="I41" s="140"/>
      <c r="J41" s="139"/>
      <c r="K41" s="141"/>
    </row>
    <row r="42" spans="2:11" s="1" customFormat="1" ht="36.950000000000003" customHeight="1">
      <c r="B42" s="39"/>
      <c r="C42" s="28" t="s">
        <v>100</v>
      </c>
      <c r="D42" s="40"/>
      <c r="E42" s="40"/>
      <c r="F42" s="40"/>
      <c r="G42" s="40"/>
      <c r="H42" s="40"/>
      <c r="I42" s="116"/>
      <c r="J42" s="40"/>
      <c r="K42" s="43"/>
    </row>
    <row r="43" spans="2:11" s="1" customFormat="1" ht="6.95" customHeight="1">
      <c r="B43" s="39"/>
      <c r="C43" s="40"/>
      <c r="D43" s="40"/>
      <c r="E43" s="40"/>
      <c r="F43" s="40"/>
      <c r="G43" s="40"/>
      <c r="H43" s="40"/>
      <c r="I43" s="116"/>
      <c r="J43" s="40"/>
      <c r="K43" s="43"/>
    </row>
    <row r="44" spans="2:11" s="1" customFormat="1" ht="14.45" customHeight="1">
      <c r="B44" s="39"/>
      <c r="C44" s="35" t="s">
        <v>18</v>
      </c>
      <c r="D44" s="40"/>
      <c r="E44" s="40"/>
      <c r="F44" s="40"/>
      <c r="G44" s="40"/>
      <c r="H44" s="40"/>
      <c r="I44" s="116"/>
      <c r="J44" s="40"/>
      <c r="K44" s="43"/>
    </row>
    <row r="45" spans="2:11" s="1" customFormat="1" ht="22.5" customHeight="1">
      <c r="B45" s="39"/>
      <c r="C45" s="40"/>
      <c r="D45" s="40"/>
      <c r="E45" s="364" t="str">
        <f>E7</f>
        <v>Zbiroh - depozitář Zpč muzea v Plzni - rekonstrukce a nástavba objektu K</v>
      </c>
      <c r="F45" s="365"/>
      <c r="G45" s="365"/>
      <c r="H45" s="365"/>
      <c r="I45" s="116"/>
      <c r="J45" s="40"/>
      <c r="K45" s="43"/>
    </row>
    <row r="46" spans="2:11" s="1" customFormat="1" ht="14.45" customHeight="1">
      <c r="B46" s="39"/>
      <c r="C46" s="35" t="s">
        <v>98</v>
      </c>
      <c r="D46" s="40"/>
      <c r="E46" s="40"/>
      <c r="F46" s="40"/>
      <c r="G46" s="40"/>
      <c r="H46" s="40"/>
      <c r="I46" s="116"/>
      <c r="J46" s="40"/>
      <c r="K46" s="43"/>
    </row>
    <row r="47" spans="2:11" s="1" customFormat="1" ht="23.25" customHeight="1">
      <c r="B47" s="39"/>
      <c r="C47" s="40"/>
      <c r="D47" s="40"/>
      <c r="E47" s="366" t="str">
        <f>E9</f>
        <v>02 - Vedlejší a ostatní náklady</v>
      </c>
      <c r="F47" s="367"/>
      <c r="G47" s="367"/>
      <c r="H47" s="367"/>
      <c r="I47" s="116"/>
      <c r="J47" s="40"/>
      <c r="K47" s="43"/>
    </row>
    <row r="48" spans="2:11" s="1" customFormat="1" ht="6.95" customHeight="1">
      <c r="B48" s="39"/>
      <c r="C48" s="40"/>
      <c r="D48" s="40"/>
      <c r="E48" s="40"/>
      <c r="F48" s="40"/>
      <c r="G48" s="40"/>
      <c r="H48" s="40"/>
      <c r="I48" s="116"/>
      <c r="J48" s="40"/>
      <c r="K48" s="43"/>
    </row>
    <row r="49" spans="2:47" s="1" customFormat="1" ht="18" customHeight="1">
      <c r="B49" s="39"/>
      <c r="C49" s="35" t="s">
        <v>25</v>
      </c>
      <c r="D49" s="40"/>
      <c r="E49" s="40"/>
      <c r="F49" s="33" t="str">
        <f>F12</f>
        <v xml:space="preserve"> </v>
      </c>
      <c r="G49" s="40"/>
      <c r="H49" s="40"/>
      <c r="I49" s="117" t="s">
        <v>27</v>
      </c>
      <c r="J49" s="118" t="str">
        <f>IF(J12="","",J12)</f>
        <v>14.12.2016</v>
      </c>
      <c r="K49" s="43"/>
    </row>
    <row r="50" spans="2:47" s="1" customFormat="1" ht="6.95" customHeight="1">
      <c r="B50" s="39"/>
      <c r="C50" s="40"/>
      <c r="D50" s="40"/>
      <c r="E50" s="40"/>
      <c r="F50" s="40"/>
      <c r="G50" s="40"/>
      <c r="H50" s="40"/>
      <c r="I50" s="116"/>
      <c r="J50" s="40"/>
      <c r="K50" s="43"/>
    </row>
    <row r="51" spans="2:47" s="1" customFormat="1">
      <c r="B51" s="39"/>
      <c r="C51" s="35" t="s">
        <v>31</v>
      </c>
      <c r="D51" s="40"/>
      <c r="E51" s="40"/>
      <c r="F51" s="33" t="str">
        <f>E15</f>
        <v>Zpč muzeum v Plzni, Kopeckého Sady 2, 301 00 Plzeň</v>
      </c>
      <c r="G51" s="40"/>
      <c r="H51" s="40"/>
      <c r="I51" s="117" t="s">
        <v>37</v>
      </c>
      <c r="J51" s="33" t="str">
        <f>E21</f>
        <v>L.Beneda, Čižická 279, 332 09 Štěnovice</v>
      </c>
      <c r="K51" s="43"/>
    </row>
    <row r="52" spans="2:47" s="1" customFormat="1" ht="14.45" customHeight="1">
      <c r="B52" s="39"/>
      <c r="C52" s="35" t="s">
        <v>35</v>
      </c>
      <c r="D52" s="40"/>
      <c r="E52" s="40"/>
      <c r="F52" s="33" t="str">
        <f>IF(E18="","",E18)</f>
        <v/>
      </c>
      <c r="G52" s="40"/>
      <c r="H52" s="40"/>
      <c r="I52" s="116"/>
      <c r="J52" s="40"/>
      <c r="K52" s="43"/>
    </row>
    <row r="53" spans="2:47" s="1" customFormat="1" ht="10.35" customHeight="1">
      <c r="B53" s="39"/>
      <c r="C53" s="40"/>
      <c r="D53" s="40"/>
      <c r="E53" s="40"/>
      <c r="F53" s="40"/>
      <c r="G53" s="40"/>
      <c r="H53" s="40"/>
      <c r="I53" s="116"/>
      <c r="J53" s="40"/>
      <c r="K53" s="43"/>
    </row>
    <row r="54" spans="2:47" s="1" customFormat="1" ht="29.25" customHeight="1">
      <c r="B54" s="39"/>
      <c r="C54" s="142" t="s">
        <v>101</v>
      </c>
      <c r="D54" s="130"/>
      <c r="E54" s="130"/>
      <c r="F54" s="130"/>
      <c r="G54" s="130"/>
      <c r="H54" s="130"/>
      <c r="I54" s="143"/>
      <c r="J54" s="144" t="s">
        <v>102</v>
      </c>
      <c r="K54" s="145"/>
    </row>
    <row r="55" spans="2:47" s="1" customFormat="1" ht="10.35" customHeight="1">
      <c r="B55" s="39"/>
      <c r="C55" s="40"/>
      <c r="D55" s="40"/>
      <c r="E55" s="40"/>
      <c r="F55" s="40"/>
      <c r="G55" s="40"/>
      <c r="H55" s="40"/>
      <c r="I55" s="116"/>
      <c r="J55" s="40"/>
      <c r="K55" s="43"/>
    </row>
    <row r="56" spans="2:47" s="1" customFormat="1" ht="29.25" customHeight="1">
      <c r="B56" s="39"/>
      <c r="C56" s="146" t="s">
        <v>103</v>
      </c>
      <c r="D56" s="40"/>
      <c r="E56" s="40"/>
      <c r="F56" s="40"/>
      <c r="G56" s="40"/>
      <c r="H56" s="40"/>
      <c r="I56" s="116"/>
      <c r="J56" s="126">
        <f>J77</f>
        <v>0</v>
      </c>
      <c r="K56" s="43"/>
      <c r="AU56" s="22" t="s">
        <v>104</v>
      </c>
    </row>
    <row r="57" spans="2:47" s="7" customFormat="1" ht="24.95" customHeight="1">
      <c r="B57" s="147"/>
      <c r="C57" s="148"/>
      <c r="D57" s="149" t="s">
        <v>3098</v>
      </c>
      <c r="E57" s="150"/>
      <c r="F57" s="150"/>
      <c r="G57" s="150"/>
      <c r="H57" s="150"/>
      <c r="I57" s="151"/>
      <c r="J57" s="152">
        <f>J78</f>
        <v>0</v>
      </c>
      <c r="K57" s="153"/>
    </row>
    <row r="58" spans="2:47" s="1" customFormat="1" ht="21.75" customHeight="1">
      <c r="B58" s="39"/>
      <c r="C58" s="40"/>
      <c r="D58" s="40"/>
      <c r="E58" s="40"/>
      <c r="F58" s="40"/>
      <c r="G58" s="40"/>
      <c r="H58" s="40"/>
      <c r="I58" s="116"/>
      <c r="J58" s="40"/>
      <c r="K58" s="43"/>
    </row>
    <row r="59" spans="2:47" s="1" customFormat="1" ht="6.95" customHeight="1">
      <c r="B59" s="54"/>
      <c r="C59" s="55"/>
      <c r="D59" s="55"/>
      <c r="E59" s="55"/>
      <c r="F59" s="55"/>
      <c r="G59" s="55"/>
      <c r="H59" s="55"/>
      <c r="I59" s="137"/>
      <c r="J59" s="55"/>
      <c r="K59" s="56"/>
    </row>
    <row r="63" spans="2:47" s="1" customFormat="1" ht="6.95" customHeight="1">
      <c r="B63" s="57"/>
      <c r="C63" s="58"/>
      <c r="D63" s="58"/>
      <c r="E63" s="58"/>
      <c r="F63" s="58"/>
      <c r="G63" s="58"/>
      <c r="H63" s="58"/>
      <c r="I63" s="140"/>
      <c r="J63" s="58"/>
      <c r="K63" s="58"/>
      <c r="L63" s="59"/>
    </row>
    <row r="64" spans="2:47" s="1" customFormat="1" ht="36.950000000000003" customHeight="1">
      <c r="B64" s="39"/>
      <c r="C64" s="60" t="s">
        <v>152</v>
      </c>
      <c r="D64" s="61"/>
      <c r="E64" s="61"/>
      <c r="F64" s="61"/>
      <c r="G64" s="61"/>
      <c r="H64" s="61"/>
      <c r="I64" s="161"/>
      <c r="J64" s="61"/>
      <c r="K64" s="61"/>
      <c r="L64" s="59"/>
    </row>
    <row r="65" spans="2:65" s="1" customFormat="1" ht="6.95" customHeight="1">
      <c r="B65" s="39"/>
      <c r="C65" s="61"/>
      <c r="D65" s="61"/>
      <c r="E65" s="61"/>
      <c r="F65" s="61"/>
      <c r="G65" s="61"/>
      <c r="H65" s="61"/>
      <c r="I65" s="161"/>
      <c r="J65" s="61"/>
      <c r="K65" s="61"/>
      <c r="L65" s="59"/>
    </row>
    <row r="66" spans="2:65" s="1" customFormat="1" ht="14.45" customHeight="1">
      <c r="B66" s="39"/>
      <c r="C66" s="63" t="s">
        <v>18</v>
      </c>
      <c r="D66" s="61"/>
      <c r="E66" s="61"/>
      <c r="F66" s="61"/>
      <c r="G66" s="61"/>
      <c r="H66" s="61"/>
      <c r="I66" s="161"/>
      <c r="J66" s="61"/>
      <c r="K66" s="61"/>
      <c r="L66" s="59"/>
    </row>
    <row r="67" spans="2:65" s="1" customFormat="1" ht="22.5" customHeight="1">
      <c r="B67" s="39"/>
      <c r="C67" s="61"/>
      <c r="D67" s="61"/>
      <c r="E67" s="368" t="str">
        <f>E7</f>
        <v>Zbiroh - depozitář Zpč muzea v Plzni - rekonstrukce a nástavba objektu K</v>
      </c>
      <c r="F67" s="369"/>
      <c r="G67" s="369"/>
      <c r="H67" s="369"/>
      <c r="I67" s="161"/>
      <c r="J67" s="61"/>
      <c r="K67" s="61"/>
      <c r="L67" s="59"/>
    </row>
    <row r="68" spans="2:65" s="1" customFormat="1" ht="14.45" customHeight="1">
      <c r="B68" s="39"/>
      <c r="C68" s="63" t="s">
        <v>98</v>
      </c>
      <c r="D68" s="61"/>
      <c r="E68" s="61"/>
      <c r="F68" s="61"/>
      <c r="G68" s="61"/>
      <c r="H68" s="61"/>
      <c r="I68" s="161"/>
      <c r="J68" s="61"/>
      <c r="K68" s="61"/>
      <c r="L68" s="59"/>
    </row>
    <row r="69" spans="2:65" s="1" customFormat="1" ht="23.25" customHeight="1">
      <c r="B69" s="39"/>
      <c r="C69" s="61"/>
      <c r="D69" s="61"/>
      <c r="E69" s="344" t="str">
        <f>E9</f>
        <v>02 - Vedlejší a ostatní náklady</v>
      </c>
      <c r="F69" s="370"/>
      <c r="G69" s="370"/>
      <c r="H69" s="370"/>
      <c r="I69" s="161"/>
      <c r="J69" s="61"/>
      <c r="K69" s="61"/>
      <c r="L69" s="59"/>
    </row>
    <row r="70" spans="2:65" s="1" customFormat="1" ht="6.95" customHeight="1">
      <c r="B70" s="39"/>
      <c r="C70" s="61"/>
      <c r="D70" s="61"/>
      <c r="E70" s="61"/>
      <c r="F70" s="61"/>
      <c r="G70" s="61"/>
      <c r="H70" s="61"/>
      <c r="I70" s="161"/>
      <c r="J70" s="61"/>
      <c r="K70" s="61"/>
      <c r="L70" s="59"/>
    </row>
    <row r="71" spans="2:65" s="1" customFormat="1" ht="18" customHeight="1">
      <c r="B71" s="39"/>
      <c r="C71" s="63" t="s">
        <v>25</v>
      </c>
      <c r="D71" s="61"/>
      <c r="E71" s="61"/>
      <c r="F71" s="162" t="str">
        <f>F12</f>
        <v xml:space="preserve"> </v>
      </c>
      <c r="G71" s="61"/>
      <c r="H71" s="61"/>
      <c r="I71" s="163" t="s">
        <v>27</v>
      </c>
      <c r="J71" s="71" t="str">
        <f>IF(J12="","",J12)</f>
        <v>14.12.2016</v>
      </c>
      <c r="K71" s="61"/>
      <c r="L71" s="59"/>
    </row>
    <row r="72" spans="2:65" s="1" customFormat="1" ht="6.95" customHeight="1">
      <c r="B72" s="39"/>
      <c r="C72" s="61"/>
      <c r="D72" s="61"/>
      <c r="E72" s="61"/>
      <c r="F72" s="61"/>
      <c r="G72" s="61"/>
      <c r="H72" s="61"/>
      <c r="I72" s="161"/>
      <c r="J72" s="61"/>
      <c r="K72" s="61"/>
      <c r="L72" s="59"/>
    </row>
    <row r="73" spans="2:65" s="1" customFormat="1">
      <c r="B73" s="39"/>
      <c r="C73" s="63" t="s">
        <v>31</v>
      </c>
      <c r="D73" s="61"/>
      <c r="E73" s="61"/>
      <c r="F73" s="162" t="str">
        <f>E15</f>
        <v>Zpč muzeum v Plzni, Kopeckého Sady 2, 301 00 Plzeň</v>
      </c>
      <c r="G73" s="61"/>
      <c r="H73" s="61"/>
      <c r="I73" s="163" t="s">
        <v>37</v>
      </c>
      <c r="J73" s="162" t="str">
        <f>E21</f>
        <v>L.Beneda, Čižická 279, 332 09 Štěnovice</v>
      </c>
      <c r="K73" s="61"/>
      <c r="L73" s="59"/>
    </row>
    <row r="74" spans="2:65" s="1" customFormat="1" ht="14.45" customHeight="1">
      <c r="B74" s="39"/>
      <c r="C74" s="63" t="s">
        <v>35</v>
      </c>
      <c r="D74" s="61"/>
      <c r="E74" s="61"/>
      <c r="F74" s="162" t="str">
        <f>IF(E18="","",E18)</f>
        <v/>
      </c>
      <c r="G74" s="61"/>
      <c r="H74" s="61"/>
      <c r="I74" s="161"/>
      <c r="J74" s="61"/>
      <c r="K74" s="61"/>
      <c r="L74" s="59"/>
    </row>
    <row r="75" spans="2:65" s="1" customFormat="1" ht="10.35" customHeight="1">
      <c r="B75" s="39"/>
      <c r="C75" s="61"/>
      <c r="D75" s="61"/>
      <c r="E75" s="61"/>
      <c r="F75" s="61"/>
      <c r="G75" s="61"/>
      <c r="H75" s="61"/>
      <c r="I75" s="161"/>
      <c r="J75" s="61"/>
      <c r="K75" s="61"/>
      <c r="L75" s="59"/>
    </row>
    <row r="76" spans="2:65" s="9" customFormat="1" ht="29.25" customHeight="1">
      <c r="B76" s="164"/>
      <c r="C76" s="165" t="s">
        <v>153</v>
      </c>
      <c r="D76" s="166" t="s">
        <v>63</v>
      </c>
      <c r="E76" s="166" t="s">
        <v>59</v>
      </c>
      <c r="F76" s="166" t="s">
        <v>154</v>
      </c>
      <c r="G76" s="166" t="s">
        <v>155</v>
      </c>
      <c r="H76" s="166" t="s">
        <v>156</v>
      </c>
      <c r="I76" s="167" t="s">
        <v>157</v>
      </c>
      <c r="J76" s="166" t="s">
        <v>102</v>
      </c>
      <c r="K76" s="168" t="s">
        <v>158</v>
      </c>
      <c r="L76" s="169"/>
      <c r="M76" s="79" t="s">
        <v>159</v>
      </c>
      <c r="N76" s="80" t="s">
        <v>48</v>
      </c>
      <c r="O76" s="80" t="s">
        <v>160</v>
      </c>
      <c r="P76" s="80" t="s">
        <v>161</v>
      </c>
      <c r="Q76" s="80" t="s">
        <v>162</v>
      </c>
      <c r="R76" s="80" t="s">
        <v>163</v>
      </c>
      <c r="S76" s="80" t="s">
        <v>164</v>
      </c>
      <c r="T76" s="81" t="s">
        <v>165</v>
      </c>
    </row>
    <row r="77" spans="2:65" s="1" customFormat="1" ht="29.25" customHeight="1">
      <c r="B77" s="39"/>
      <c r="C77" s="85" t="s">
        <v>103</v>
      </c>
      <c r="D77" s="61"/>
      <c r="E77" s="61"/>
      <c r="F77" s="61"/>
      <c r="G77" s="61"/>
      <c r="H77" s="61"/>
      <c r="I77" s="161"/>
      <c r="J77" s="170">
        <f>BK77</f>
        <v>0</v>
      </c>
      <c r="K77" s="61"/>
      <c r="L77" s="59"/>
      <c r="M77" s="82"/>
      <c r="N77" s="83"/>
      <c r="O77" s="83"/>
      <c r="P77" s="171">
        <f>P78</f>
        <v>0</v>
      </c>
      <c r="Q77" s="83"/>
      <c r="R77" s="171">
        <f>R78</f>
        <v>0</v>
      </c>
      <c r="S77" s="83"/>
      <c r="T77" s="172">
        <f>T78</f>
        <v>0</v>
      </c>
      <c r="AT77" s="22" t="s">
        <v>77</v>
      </c>
      <c r="AU77" s="22" t="s">
        <v>104</v>
      </c>
      <c r="BK77" s="173">
        <f>BK78</f>
        <v>0</v>
      </c>
    </row>
    <row r="78" spans="2:65" s="10" customFormat="1" ht="37.35" customHeight="1">
      <c r="B78" s="174"/>
      <c r="C78" s="175"/>
      <c r="D78" s="188" t="s">
        <v>77</v>
      </c>
      <c r="E78" s="246" t="s">
        <v>3099</v>
      </c>
      <c r="F78" s="246" t="s">
        <v>3100</v>
      </c>
      <c r="G78" s="175"/>
      <c r="H78" s="175"/>
      <c r="I78" s="178"/>
      <c r="J78" s="247">
        <f>BK78</f>
        <v>0</v>
      </c>
      <c r="K78" s="175"/>
      <c r="L78" s="180"/>
      <c r="M78" s="181"/>
      <c r="N78" s="182"/>
      <c r="O78" s="182"/>
      <c r="P78" s="183">
        <f>SUM(P79:P83)</f>
        <v>0</v>
      </c>
      <c r="Q78" s="182"/>
      <c r="R78" s="183">
        <f>SUM(R79:R83)</f>
        <v>0</v>
      </c>
      <c r="S78" s="182"/>
      <c r="T78" s="184">
        <f>SUM(T79:T83)</f>
        <v>0</v>
      </c>
      <c r="AR78" s="185" t="s">
        <v>192</v>
      </c>
      <c r="AT78" s="186" t="s">
        <v>77</v>
      </c>
      <c r="AU78" s="186" t="s">
        <v>78</v>
      </c>
      <c r="AY78" s="185" t="s">
        <v>168</v>
      </c>
      <c r="BK78" s="187">
        <f>SUM(BK79:BK83)</f>
        <v>0</v>
      </c>
    </row>
    <row r="79" spans="2:65" s="1" customFormat="1" ht="22.5" customHeight="1">
      <c r="B79" s="39"/>
      <c r="C79" s="191" t="s">
        <v>24</v>
      </c>
      <c r="D79" s="191" t="s">
        <v>170</v>
      </c>
      <c r="E79" s="192" t="s">
        <v>3101</v>
      </c>
      <c r="F79" s="193" t="s">
        <v>3102</v>
      </c>
      <c r="G79" s="194" t="s">
        <v>3103</v>
      </c>
      <c r="H79" s="195">
        <v>1</v>
      </c>
      <c r="I79" s="196"/>
      <c r="J79" s="197">
        <f>ROUND(I79*H79,2)</f>
        <v>0</v>
      </c>
      <c r="K79" s="193" t="s">
        <v>641</v>
      </c>
      <c r="L79" s="59"/>
      <c r="M79" s="198" t="s">
        <v>22</v>
      </c>
      <c r="N79" s="199" t="s">
        <v>49</v>
      </c>
      <c r="O79" s="40"/>
      <c r="P79" s="200">
        <f>O79*H79</f>
        <v>0</v>
      </c>
      <c r="Q79" s="200">
        <v>0</v>
      </c>
      <c r="R79" s="200">
        <f>Q79*H79</f>
        <v>0</v>
      </c>
      <c r="S79" s="200">
        <v>0</v>
      </c>
      <c r="T79" s="201">
        <f>S79*H79</f>
        <v>0</v>
      </c>
      <c r="AR79" s="22" t="s">
        <v>3104</v>
      </c>
      <c r="AT79" s="22" t="s">
        <v>170</v>
      </c>
      <c r="AU79" s="22" t="s">
        <v>24</v>
      </c>
      <c r="AY79" s="22" t="s">
        <v>168</v>
      </c>
      <c r="BE79" s="202">
        <f>IF(N79="základní",J79,0)</f>
        <v>0</v>
      </c>
      <c r="BF79" s="202">
        <f>IF(N79="snížená",J79,0)</f>
        <v>0</v>
      </c>
      <c r="BG79" s="202">
        <f>IF(N79="zákl. přenesená",J79,0)</f>
        <v>0</v>
      </c>
      <c r="BH79" s="202">
        <f>IF(N79="sníž. přenesená",J79,0)</f>
        <v>0</v>
      </c>
      <c r="BI79" s="202">
        <f>IF(N79="nulová",J79,0)</f>
        <v>0</v>
      </c>
      <c r="BJ79" s="22" t="s">
        <v>24</v>
      </c>
      <c r="BK79" s="202">
        <f>ROUND(I79*H79,2)</f>
        <v>0</v>
      </c>
      <c r="BL79" s="22" t="s">
        <v>3104</v>
      </c>
      <c r="BM79" s="22" t="s">
        <v>3105</v>
      </c>
    </row>
    <row r="80" spans="2:65" s="1" customFormat="1" ht="22.5" customHeight="1">
      <c r="B80" s="39"/>
      <c r="C80" s="191" t="s">
        <v>87</v>
      </c>
      <c r="D80" s="191" t="s">
        <v>170</v>
      </c>
      <c r="E80" s="192" t="s">
        <v>3106</v>
      </c>
      <c r="F80" s="193" t="s">
        <v>3107</v>
      </c>
      <c r="G80" s="194" t="s">
        <v>3103</v>
      </c>
      <c r="H80" s="195">
        <v>1</v>
      </c>
      <c r="I80" s="196"/>
      <c r="J80" s="197">
        <f>ROUND(I80*H80,2)</f>
        <v>0</v>
      </c>
      <c r="K80" s="193" t="s">
        <v>641</v>
      </c>
      <c r="L80" s="59"/>
      <c r="M80" s="198" t="s">
        <v>22</v>
      </c>
      <c r="N80" s="199" t="s">
        <v>49</v>
      </c>
      <c r="O80" s="40"/>
      <c r="P80" s="200">
        <f>O80*H80</f>
        <v>0</v>
      </c>
      <c r="Q80" s="200">
        <v>0</v>
      </c>
      <c r="R80" s="200">
        <f>Q80*H80</f>
        <v>0</v>
      </c>
      <c r="S80" s="200">
        <v>0</v>
      </c>
      <c r="T80" s="201">
        <f>S80*H80</f>
        <v>0</v>
      </c>
      <c r="AR80" s="22" t="s">
        <v>3104</v>
      </c>
      <c r="AT80" s="22" t="s">
        <v>170</v>
      </c>
      <c r="AU80" s="22" t="s">
        <v>24</v>
      </c>
      <c r="AY80" s="22" t="s">
        <v>168</v>
      </c>
      <c r="BE80" s="202">
        <f>IF(N80="základní",J80,0)</f>
        <v>0</v>
      </c>
      <c r="BF80" s="202">
        <f>IF(N80="snížená",J80,0)</f>
        <v>0</v>
      </c>
      <c r="BG80" s="202">
        <f>IF(N80="zákl. přenesená",J80,0)</f>
        <v>0</v>
      </c>
      <c r="BH80" s="202">
        <f>IF(N80="sníž. přenesená",J80,0)</f>
        <v>0</v>
      </c>
      <c r="BI80" s="202">
        <f>IF(N80="nulová",J80,0)</f>
        <v>0</v>
      </c>
      <c r="BJ80" s="22" t="s">
        <v>24</v>
      </c>
      <c r="BK80" s="202">
        <f>ROUND(I80*H80,2)</f>
        <v>0</v>
      </c>
      <c r="BL80" s="22" t="s">
        <v>3104</v>
      </c>
      <c r="BM80" s="22" t="s">
        <v>3108</v>
      </c>
    </row>
    <row r="81" spans="2:65" s="1" customFormat="1" ht="22.5" customHeight="1">
      <c r="B81" s="39"/>
      <c r="C81" s="191" t="s">
        <v>183</v>
      </c>
      <c r="D81" s="191" t="s">
        <v>170</v>
      </c>
      <c r="E81" s="192" t="s">
        <v>3109</v>
      </c>
      <c r="F81" s="193" t="s">
        <v>3110</v>
      </c>
      <c r="G81" s="194" t="s">
        <v>3103</v>
      </c>
      <c r="H81" s="195">
        <v>1</v>
      </c>
      <c r="I81" s="196"/>
      <c r="J81" s="197">
        <f>ROUND(I81*H81,2)</f>
        <v>0</v>
      </c>
      <c r="K81" s="193" t="s">
        <v>641</v>
      </c>
      <c r="L81" s="59"/>
      <c r="M81" s="198" t="s">
        <v>22</v>
      </c>
      <c r="N81" s="199" t="s">
        <v>49</v>
      </c>
      <c r="O81" s="40"/>
      <c r="P81" s="200">
        <f>O81*H81</f>
        <v>0</v>
      </c>
      <c r="Q81" s="200">
        <v>0</v>
      </c>
      <c r="R81" s="200">
        <f>Q81*H81</f>
        <v>0</v>
      </c>
      <c r="S81" s="200">
        <v>0</v>
      </c>
      <c r="T81" s="201">
        <f>S81*H81</f>
        <v>0</v>
      </c>
      <c r="AR81" s="22" t="s">
        <v>3104</v>
      </c>
      <c r="AT81" s="22" t="s">
        <v>170</v>
      </c>
      <c r="AU81" s="22" t="s">
        <v>24</v>
      </c>
      <c r="AY81" s="22" t="s">
        <v>168</v>
      </c>
      <c r="BE81" s="202">
        <f>IF(N81="základní",J81,0)</f>
        <v>0</v>
      </c>
      <c r="BF81" s="202">
        <f>IF(N81="snížená",J81,0)</f>
        <v>0</v>
      </c>
      <c r="BG81" s="202">
        <f>IF(N81="zákl. přenesená",J81,0)</f>
        <v>0</v>
      </c>
      <c r="BH81" s="202">
        <f>IF(N81="sníž. přenesená",J81,0)</f>
        <v>0</v>
      </c>
      <c r="BI81" s="202">
        <f>IF(N81="nulová",J81,0)</f>
        <v>0</v>
      </c>
      <c r="BJ81" s="22" t="s">
        <v>24</v>
      </c>
      <c r="BK81" s="202">
        <f>ROUND(I81*H81,2)</f>
        <v>0</v>
      </c>
      <c r="BL81" s="22" t="s">
        <v>3104</v>
      </c>
      <c r="BM81" s="22" t="s">
        <v>3111</v>
      </c>
    </row>
    <row r="82" spans="2:65" s="1" customFormat="1" ht="31.5" customHeight="1">
      <c r="B82" s="39"/>
      <c r="C82" s="191" t="s">
        <v>175</v>
      </c>
      <c r="D82" s="191" t="s">
        <v>170</v>
      </c>
      <c r="E82" s="192" t="s">
        <v>3112</v>
      </c>
      <c r="F82" s="193" t="s">
        <v>3113</v>
      </c>
      <c r="G82" s="194" t="s">
        <v>3103</v>
      </c>
      <c r="H82" s="195">
        <v>1</v>
      </c>
      <c r="I82" s="196"/>
      <c r="J82" s="197">
        <f>ROUND(I82*H82,2)</f>
        <v>0</v>
      </c>
      <c r="K82" s="193" t="s">
        <v>641</v>
      </c>
      <c r="L82" s="59"/>
      <c r="M82" s="198" t="s">
        <v>22</v>
      </c>
      <c r="N82" s="199" t="s">
        <v>49</v>
      </c>
      <c r="O82" s="40"/>
      <c r="P82" s="200">
        <f>O82*H82</f>
        <v>0</v>
      </c>
      <c r="Q82" s="200">
        <v>0</v>
      </c>
      <c r="R82" s="200">
        <f>Q82*H82</f>
        <v>0</v>
      </c>
      <c r="S82" s="200">
        <v>0</v>
      </c>
      <c r="T82" s="201">
        <f>S82*H82</f>
        <v>0</v>
      </c>
      <c r="AR82" s="22" t="s">
        <v>3104</v>
      </c>
      <c r="AT82" s="22" t="s">
        <v>170</v>
      </c>
      <c r="AU82" s="22" t="s">
        <v>24</v>
      </c>
      <c r="AY82" s="22" t="s">
        <v>168</v>
      </c>
      <c r="BE82" s="202">
        <f>IF(N82="základní",J82,0)</f>
        <v>0</v>
      </c>
      <c r="BF82" s="202">
        <f>IF(N82="snížená",J82,0)</f>
        <v>0</v>
      </c>
      <c r="BG82" s="202">
        <f>IF(N82="zákl. přenesená",J82,0)</f>
        <v>0</v>
      </c>
      <c r="BH82" s="202">
        <f>IF(N82="sníž. přenesená",J82,0)</f>
        <v>0</v>
      </c>
      <c r="BI82" s="202">
        <f>IF(N82="nulová",J82,0)</f>
        <v>0</v>
      </c>
      <c r="BJ82" s="22" t="s">
        <v>24</v>
      </c>
      <c r="BK82" s="202">
        <f>ROUND(I82*H82,2)</f>
        <v>0</v>
      </c>
      <c r="BL82" s="22" t="s">
        <v>3104</v>
      </c>
      <c r="BM82" s="22" t="s">
        <v>3114</v>
      </c>
    </row>
    <row r="83" spans="2:65" s="1" customFormat="1" ht="31.5" customHeight="1">
      <c r="B83" s="39"/>
      <c r="C83" s="191" t="s">
        <v>192</v>
      </c>
      <c r="D83" s="191" t="s">
        <v>170</v>
      </c>
      <c r="E83" s="192" t="s">
        <v>3115</v>
      </c>
      <c r="F83" s="193" t="s">
        <v>3116</v>
      </c>
      <c r="G83" s="194" t="s">
        <v>3103</v>
      </c>
      <c r="H83" s="195">
        <v>1</v>
      </c>
      <c r="I83" s="196"/>
      <c r="J83" s="197">
        <f>ROUND(I83*H83,2)</f>
        <v>0</v>
      </c>
      <c r="K83" s="193" t="s">
        <v>641</v>
      </c>
      <c r="L83" s="59"/>
      <c r="M83" s="198" t="s">
        <v>22</v>
      </c>
      <c r="N83" s="242" t="s">
        <v>49</v>
      </c>
      <c r="O83" s="243"/>
      <c r="P83" s="244">
        <f>O83*H83</f>
        <v>0</v>
      </c>
      <c r="Q83" s="244">
        <v>0</v>
      </c>
      <c r="R83" s="244">
        <f>Q83*H83</f>
        <v>0</v>
      </c>
      <c r="S83" s="244">
        <v>0</v>
      </c>
      <c r="T83" s="245">
        <f>S83*H83</f>
        <v>0</v>
      </c>
      <c r="AR83" s="22" t="s">
        <v>3104</v>
      </c>
      <c r="AT83" s="22" t="s">
        <v>170</v>
      </c>
      <c r="AU83" s="22" t="s">
        <v>24</v>
      </c>
      <c r="AY83" s="22" t="s">
        <v>168</v>
      </c>
      <c r="BE83" s="202">
        <f>IF(N83="základní",J83,0)</f>
        <v>0</v>
      </c>
      <c r="BF83" s="202">
        <f>IF(N83="snížená",J83,0)</f>
        <v>0</v>
      </c>
      <c r="BG83" s="202">
        <f>IF(N83="zákl. přenesená",J83,0)</f>
        <v>0</v>
      </c>
      <c r="BH83" s="202">
        <f>IF(N83="sníž. přenesená",J83,0)</f>
        <v>0</v>
      </c>
      <c r="BI83" s="202">
        <f>IF(N83="nulová",J83,0)</f>
        <v>0</v>
      </c>
      <c r="BJ83" s="22" t="s">
        <v>24</v>
      </c>
      <c r="BK83" s="202">
        <f>ROUND(I83*H83,2)</f>
        <v>0</v>
      </c>
      <c r="BL83" s="22" t="s">
        <v>3104</v>
      </c>
      <c r="BM83" s="22" t="s">
        <v>3117</v>
      </c>
    </row>
    <row r="84" spans="2:65" s="1" customFormat="1" ht="6.95" customHeight="1">
      <c r="B84" s="54"/>
      <c r="C84" s="55"/>
      <c r="D84" s="55"/>
      <c r="E84" s="55"/>
      <c r="F84" s="55"/>
      <c r="G84" s="55"/>
      <c r="H84" s="55"/>
      <c r="I84" s="137"/>
      <c r="J84" s="55"/>
      <c r="K84" s="55"/>
      <c r="L84" s="59"/>
    </row>
  </sheetData>
  <sheetProtection password="CC35" sheet="1" objects="1" scenarios="1" formatCells="0" formatColumns="0" formatRows="0" sort="0" autoFilter="0"/>
  <autoFilter ref="C76:K83"/>
  <mergeCells count="9">
    <mergeCell ref="E67:H67"/>
    <mergeCell ref="E69:H69"/>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6"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sheetPr>
    <pageSetUpPr fitToPage="1"/>
  </sheetPr>
  <dimension ref="A1:K216"/>
  <sheetViews>
    <sheetView showGridLines="0" zoomScaleNormal="100" workbookViewId="0"/>
  </sheetViews>
  <sheetFormatPr defaultRowHeight="13.5"/>
  <cols>
    <col min="1" max="1" width="8.33203125" style="248" customWidth="1"/>
    <col min="2" max="2" width="1.6640625" style="248" customWidth="1"/>
    <col min="3" max="4" width="5" style="248" customWidth="1"/>
    <col min="5" max="5" width="11.6640625" style="248" customWidth="1"/>
    <col min="6" max="6" width="9.1640625" style="248" customWidth="1"/>
    <col min="7" max="7" width="5" style="248" customWidth="1"/>
    <col min="8" max="8" width="77.83203125" style="248" customWidth="1"/>
    <col min="9" max="10" width="20" style="248" customWidth="1"/>
    <col min="11" max="11" width="1.6640625" style="248" customWidth="1"/>
  </cols>
  <sheetData>
    <row r="1" spans="2:11" ht="37.5" customHeight="1"/>
    <row r="2" spans="2:11" ht="7.5" customHeight="1">
      <c r="B2" s="249"/>
      <c r="C2" s="250"/>
      <c r="D2" s="250"/>
      <c r="E2" s="250"/>
      <c r="F2" s="250"/>
      <c r="G2" s="250"/>
      <c r="H2" s="250"/>
      <c r="I2" s="250"/>
      <c r="J2" s="250"/>
      <c r="K2" s="251"/>
    </row>
    <row r="3" spans="2:11" s="13" customFormat="1" ht="45" customHeight="1">
      <c r="B3" s="252"/>
      <c r="C3" s="375" t="s">
        <v>3118</v>
      </c>
      <c r="D3" s="375"/>
      <c r="E3" s="375"/>
      <c r="F3" s="375"/>
      <c r="G3" s="375"/>
      <c r="H3" s="375"/>
      <c r="I3" s="375"/>
      <c r="J3" s="375"/>
      <c r="K3" s="253"/>
    </row>
    <row r="4" spans="2:11" ht="25.5" customHeight="1">
      <c r="B4" s="254"/>
      <c r="C4" s="379" t="s">
        <v>3119</v>
      </c>
      <c r="D4" s="379"/>
      <c r="E4" s="379"/>
      <c r="F4" s="379"/>
      <c r="G4" s="379"/>
      <c r="H4" s="379"/>
      <c r="I4" s="379"/>
      <c r="J4" s="379"/>
      <c r="K4" s="255"/>
    </row>
    <row r="5" spans="2:11" ht="5.25" customHeight="1">
      <c r="B5" s="254"/>
      <c r="C5" s="256"/>
      <c r="D5" s="256"/>
      <c r="E5" s="256"/>
      <c r="F5" s="256"/>
      <c r="G5" s="256"/>
      <c r="H5" s="256"/>
      <c r="I5" s="256"/>
      <c r="J5" s="256"/>
      <c r="K5" s="255"/>
    </row>
    <row r="6" spans="2:11" ht="15" customHeight="1">
      <c r="B6" s="254"/>
      <c r="C6" s="378" t="s">
        <v>3120</v>
      </c>
      <c r="D6" s="378"/>
      <c r="E6" s="378"/>
      <c r="F6" s="378"/>
      <c r="G6" s="378"/>
      <c r="H6" s="378"/>
      <c r="I6" s="378"/>
      <c r="J6" s="378"/>
      <c r="K6" s="255"/>
    </row>
    <row r="7" spans="2:11" ht="15" customHeight="1">
      <c r="B7" s="258"/>
      <c r="C7" s="378" t="s">
        <v>3121</v>
      </c>
      <c r="D7" s="378"/>
      <c r="E7" s="378"/>
      <c r="F7" s="378"/>
      <c r="G7" s="378"/>
      <c r="H7" s="378"/>
      <c r="I7" s="378"/>
      <c r="J7" s="378"/>
      <c r="K7" s="255"/>
    </row>
    <row r="8" spans="2:11" ht="12.75" customHeight="1">
      <c r="B8" s="258"/>
      <c r="C8" s="257"/>
      <c r="D8" s="257"/>
      <c r="E8" s="257"/>
      <c r="F8" s="257"/>
      <c r="G8" s="257"/>
      <c r="H8" s="257"/>
      <c r="I8" s="257"/>
      <c r="J8" s="257"/>
      <c r="K8" s="255"/>
    </row>
    <row r="9" spans="2:11" ht="15" customHeight="1">
      <c r="B9" s="258"/>
      <c r="C9" s="378" t="s">
        <v>3122</v>
      </c>
      <c r="D9" s="378"/>
      <c r="E9" s="378"/>
      <c r="F9" s="378"/>
      <c r="G9" s="378"/>
      <c r="H9" s="378"/>
      <c r="I9" s="378"/>
      <c r="J9" s="378"/>
      <c r="K9" s="255"/>
    </row>
    <row r="10" spans="2:11" ht="15" customHeight="1">
      <c r="B10" s="258"/>
      <c r="C10" s="257"/>
      <c r="D10" s="378" t="s">
        <v>3123</v>
      </c>
      <c r="E10" s="378"/>
      <c r="F10" s="378"/>
      <c r="G10" s="378"/>
      <c r="H10" s="378"/>
      <c r="I10" s="378"/>
      <c r="J10" s="378"/>
      <c r="K10" s="255"/>
    </row>
    <row r="11" spans="2:11" ht="15" customHeight="1">
      <c r="B11" s="258"/>
      <c r="C11" s="259"/>
      <c r="D11" s="378" t="s">
        <v>3124</v>
      </c>
      <c r="E11" s="378"/>
      <c r="F11" s="378"/>
      <c r="G11" s="378"/>
      <c r="H11" s="378"/>
      <c r="I11" s="378"/>
      <c r="J11" s="378"/>
      <c r="K11" s="255"/>
    </row>
    <row r="12" spans="2:11" ht="12.75" customHeight="1">
      <c r="B12" s="258"/>
      <c r="C12" s="259"/>
      <c r="D12" s="259"/>
      <c r="E12" s="259"/>
      <c r="F12" s="259"/>
      <c r="G12" s="259"/>
      <c r="H12" s="259"/>
      <c r="I12" s="259"/>
      <c r="J12" s="259"/>
      <c r="K12" s="255"/>
    </row>
    <row r="13" spans="2:11" ht="15" customHeight="1">
      <c r="B13" s="258"/>
      <c r="C13" s="259"/>
      <c r="D13" s="378" t="s">
        <v>3125</v>
      </c>
      <c r="E13" s="378"/>
      <c r="F13" s="378"/>
      <c r="G13" s="378"/>
      <c r="H13" s="378"/>
      <c r="I13" s="378"/>
      <c r="J13" s="378"/>
      <c r="K13" s="255"/>
    </row>
    <row r="14" spans="2:11" ht="15" customHeight="1">
      <c r="B14" s="258"/>
      <c r="C14" s="259"/>
      <c r="D14" s="378" t="s">
        <v>3126</v>
      </c>
      <c r="E14" s="378"/>
      <c r="F14" s="378"/>
      <c r="G14" s="378"/>
      <c r="H14" s="378"/>
      <c r="I14" s="378"/>
      <c r="J14" s="378"/>
      <c r="K14" s="255"/>
    </row>
    <row r="15" spans="2:11" ht="15" customHeight="1">
      <c r="B15" s="258"/>
      <c r="C15" s="259"/>
      <c r="D15" s="378" t="s">
        <v>3127</v>
      </c>
      <c r="E15" s="378"/>
      <c r="F15" s="378"/>
      <c r="G15" s="378"/>
      <c r="H15" s="378"/>
      <c r="I15" s="378"/>
      <c r="J15" s="378"/>
      <c r="K15" s="255"/>
    </row>
    <row r="16" spans="2:11" ht="15" customHeight="1">
      <c r="B16" s="258"/>
      <c r="C16" s="259"/>
      <c r="D16" s="259"/>
      <c r="E16" s="260" t="s">
        <v>85</v>
      </c>
      <c r="F16" s="378" t="s">
        <v>3128</v>
      </c>
      <c r="G16" s="378"/>
      <c r="H16" s="378"/>
      <c r="I16" s="378"/>
      <c r="J16" s="378"/>
      <c r="K16" s="255"/>
    </row>
    <row r="17" spans="2:11" ht="15" customHeight="1">
      <c r="B17" s="258"/>
      <c r="C17" s="259"/>
      <c r="D17" s="259"/>
      <c r="E17" s="260" t="s">
        <v>3129</v>
      </c>
      <c r="F17" s="378" t="s">
        <v>3130</v>
      </c>
      <c r="G17" s="378"/>
      <c r="H17" s="378"/>
      <c r="I17" s="378"/>
      <c r="J17" s="378"/>
      <c r="K17" s="255"/>
    </row>
    <row r="18" spans="2:11" ht="15" customHeight="1">
      <c r="B18" s="258"/>
      <c r="C18" s="259"/>
      <c r="D18" s="259"/>
      <c r="E18" s="260" t="s">
        <v>3131</v>
      </c>
      <c r="F18" s="378" t="s">
        <v>3132</v>
      </c>
      <c r="G18" s="378"/>
      <c r="H18" s="378"/>
      <c r="I18" s="378"/>
      <c r="J18" s="378"/>
      <c r="K18" s="255"/>
    </row>
    <row r="19" spans="2:11" ht="15" customHeight="1">
      <c r="B19" s="258"/>
      <c r="C19" s="259"/>
      <c r="D19" s="259"/>
      <c r="E19" s="260" t="s">
        <v>90</v>
      </c>
      <c r="F19" s="378" t="s">
        <v>89</v>
      </c>
      <c r="G19" s="378"/>
      <c r="H19" s="378"/>
      <c r="I19" s="378"/>
      <c r="J19" s="378"/>
      <c r="K19" s="255"/>
    </row>
    <row r="20" spans="2:11" ht="15" customHeight="1">
      <c r="B20" s="258"/>
      <c r="C20" s="259"/>
      <c r="D20" s="259"/>
      <c r="E20" s="260" t="s">
        <v>3133</v>
      </c>
      <c r="F20" s="378" t="s">
        <v>3134</v>
      </c>
      <c r="G20" s="378"/>
      <c r="H20" s="378"/>
      <c r="I20" s="378"/>
      <c r="J20" s="378"/>
      <c r="K20" s="255"/>
    </row>
    <row r="21" spans="2:11" ht="15" customHeight="1">
      <c r="B21" s="258"/>
      <c r="C21" s="259"/>
      <c r="D21" s="259"/>
      <c r="E21" s="260" t="s">
        <v>3135</v>
      </c>
      <c r="F21" s="378" t="s">
        <v>3136</v>
      </c>
      <c r="G21" s="378"/>
      <c r="H21" s="378"/>
      <c r="I21" s="378"/>
      <c r="J21" s="378"/>
      <c r="K21" s="255"/>
    </row>
    <row r="22" spans="2:11" ht="12.75" customHeight="1">
      <c r="B22" s="258"/>
      <c r="C22" s="259"/>
      <c r="D22" s="259"/>
      <c r="E22" s="259"/>
      <c r="F22" s="259"/>
      <c r="G22" s="259"/>
      <c r="H22" s="259"/>
      <c r="I22" s="259"/>
      <c r="J22" s="259"/>
      <c r="K22" s="255"/>
    </row>
    <row r="23" spans="2:11" ht="15" customHeight="1">
      <c r="B23" s="258"/>
      <c r="C23" s="378" t="s">
        <v>3137</v>
      </c>
      <c r="D23" s="378"/>
      <c r="E23" s="378"/>
      <c r="F23" s="378"/>
      <c r="G23" s="378"/>
      <c r="H23" s="378"/>
      <c r="I23" s="378"/>
      <c r="J23" s="378"/>
      <c r="K23" s="255"/>
    </row>
    <row r="24" spans="2:11" ht="15" customHeight="1">
      <c r="B24" s="258"/>
      <c r="C24" s="378" t="s">
        <v>3138</v>
      </c>
      <c r="D24" s="378"/>
      <c r="E24" s="378"/>
      <c r="F24" s="378"/>
      <c r="G24" s="378"/>
      <c r="H24" s="378"/>
      <c r="I24" s="378"/>
      <c r="J24" s="378"/>
      <c r="K24" s="255"/>
    </row>
    <row r="25" spans="2:11" ht="15" customHeight="1">
      <c r="B25" s="258"/>
      <c r="C25" s="257"/>
      <c r="D25" s="378" t="s">
        <v>3139</v>
      </c>
      <c r="E25" s="378"/>
      <c r="F25" s="378"/>
      <c r="G25" s="378"/>
      <c r="H25" s="378"/>
      <c r="I25" s="378"/>
      <c r="J25" s="378"/>
      <c r="K25" s="255"/>
    </row>
    <row r="26" spans="2:11" ht="15" customHeight="1">
      <c r="B26" s="258"/>
      <c r="C26" s="259"/>
      <c r="D26" s="378" t="s">
        <v>3140</v>
      </c>
      <c r="E26" s="378"/>
      <c r="F26" s="378"/>
      <c r="G26" s="378"/>
      <c r="H26" s="378"/>
      <c r="I26" s="378"/>
      <c r="J26" s="378"/>
      <c r="K26" s="255"/>
    </row>
    <row r="27" spans="2:11" ht="12.75" customHeight="1">
      <c r="B27" s="258"/>
      <c r="C27" s="259"/>
      <c r="D27" s="259"/>
      <c r="E27" s="259"/>
      <c r="F27" s="259"/>
      <c r="G27" s="259"/>
      <c r="H27" s="259"/>
      <c r="I27" s="259"/>
      <c r="J27" s="259"/>
      <c r="K27" s="255"/>
    </row>
    <row r="28" spans="2:11" ht="15" customHeight="1">
      <c r="B28" s="258"/>
      <c r="C28" s="259"/>
      <c r="D28" s="378" t="s">
        <v>3141</v>
      </c>
      <c r="E28" s="378"/>
      <c r="F28" s="378"/>
      <c r="G28" s="378"/>
      <c r="H28" s="378"/>
      <c r="I28" s="378"/>
      <c r="J28" s="378"/>
      <c r="K28" s="255"/>
    </row>
    <row r="29" spans="2:11" ht="15" customHeight="1">
      <c r="B29" s="258"/>
      <c r="C29" s="259"/>
      <c r="D29" s="378" t="s">
        <v>3142</v>
      </c>
      <c r="E29" s="378"/>
      <c r="F29" s="378"/>
      <c r="G29" s="378"/>
      <c r="H29" s="378"/>
      <c r="I29" s="378"/>
      <c r="J29" s="378"/>
      <c r="K29" s="255"/>
    </row>
    <row r="30" spans="2:11" ht="12.75" customHeight="1">
      <c r="B30" s="258"/>
      <c r="C30" s="259"/>
      <c r="D30" s="259"/>
      <c r="E30" s="259"/>
      <c r="F30" s="259"/>
      <c r="G30" s="259"/>
      <c r="H30" s="259"/>
      <c r="I30" s="259"/>
      <c r="J30" s="259"/>
      <c r="K30" s="255"/>
    </row>
    <row r="31" spans="2:11" ht="15" customHeight="1">
      <c r="B31" s="258"/>
      <c r="C31" s="259"/>
      <c r="D31" s="378" t="s">
        <v>3143</v>
      </c>
      <c r="E31" s="378"/>
      <c r="F31" s="378"/>
      <c r="G31" s="378"/>
      <c r="H31" s="378"/>
      <c r="I31" s="378"/>
      <c r="J31" s="378"/>
      <c r="K31" s="255"/>
    </row>
    <row r="32" spans="2:11" ht="15" customHeight="1">
      <c r="B32" s="258"/>
      <c r="C32" s="259"/>
      <c r="D32" s="378" t="s">
        <v>3144</v>
      </c>
      <c r="E32" s="378"/>
      <c r="F32" s="378"/>
      <c r="G32" s="378"/>
      <c r="H32" s="378"/>
      <c r="I32" s="378"/>
      <c r="J32" s="378"/>
      <c r="K32" s="255"/>
    </row>
    <row r="33" spans="2:11" ht="15" customHeight="1">
      <c r="B33" s="258"/>
      <c r="C33" s="259"/>
      <c r="D33" s="378" t="s">
        <v>3145</v>
      </c>
      <c r="E33" s="378"/>
      <c r="F33" s="378"/>
      <c r="G33" s="378"/>
      <c r="H33" s="378"/>
      <c r="I33" s="378"/>
      <c r="J33" s="378"/>
      <c r="K33" s="255"/>
    </row>
    <row r="34" spans="2:11" ht="15" customHeight="1">
      <c r="B34" s="258"/>
      <c r="C34" s="259"/>
      <c r="D34" s="257"/>
      <c r="E34" s="261" t="s">
        <v>153</v>
      </c>
      <c r="F34" s="257"/>
      <c r="G34" s="378" t="s">
        <v>3146</v>
      </c>
      <c r="H34" s="378"/>
      <c r="I34" s="378"/>
      <c r="J34" s="378"/>
      <c r="K34" s="255"/>
    </row>
    <row r="35" spans="2:11" ht="30.75" customHeight="1">
      <c r="B35" s="258"/>
      <c r="C35" s="259"/>
      <c r="D35" s="257"/>
      <c r="E35" s="261" t="s">
        <v>3147</v>
      </c>
      <c r="F35" s="257"/>
      <c r="G35" s="378" t="s">
        <v>3148</v>
      </c>
      <c r="H35" s="378"/>
      <c r="I35" s="378"/>
      <c r="J35" s="378"/>
      <c r="K35" s="255"/>
    </row>
    <row r="36" spans="2:11" ht="15" customHeight="1">
      <c r="B36" s="258"/>
      <c r="C36" s="259"/>
      <c r="D36" s="257"/>
      <c r="E36" s="261" t="s">
        <v>59</v>
      </c>
      <c r="F36" s="257"/>
      <c r="G36" s="378" t="s">
        <v>3149</v>
      </c>
      <c r="H36" s="378"/>
      <c r="I36" s="378"/>
      <c r="J36" s="378"/>
      <c r="K36" s="255"/>
    </row>
    <row r="37" spans="2:11" ht="15" customHeight="1">
      <c r="B37" s="258"/>
      <c r="C37" s="259"/>
      <c r="D37" s="257"/>
      <c r="E37" s="261" t="s">
        <v>154</v>
      </c>
      <c r="F37" s="257"/>
      <c r="G37" s="378" t="s">
        <v>3150</v>
      </c>
      <c r="H37" s="378"/>
      <c r="I37" s="378"/>
      <c r="J37" s="378"/>
      <c r="K37" s="255"/>
    </row>
    <row r="38" spans="2:11" ht="15" customHeight="1">
      <c r="B38" s="258"/>
      <c r="C38" s="259"/>
      <c r="D38" s="257"/>
      <c r="E38" s="261" t="s">
        <v>155</v>
      </c>
      <c r="F38" s="257"/>
      <c r="G38" s="378" t="s">
        <v>3151</v>
      </c>
      <c r="H38" s="378"/>
      <c r="I38" s="378"/>
      <c r="J38" s="378"/>
      <c r="K38" s="255"/>
    </row>
    <row r="39" spans="2:11" ht="15" customHeight="1">
      <c r="B39" s="258"/>
      <c r="C39" s="259"/>
      <c r="D39" s="257"/>
      <c r="E39" s="261" t="s">
        <v>156</v>
      </c>
      <c r="F39" s="257"/>
      <c r="G39" s="378" t="s">
        <v>3152</v>
      </c>
      <c r="H39" s="378"/>
      <c r="I39" s="378"/>
      <c r="J39" s="378"/>
      <c r="K39" s="255"/>
    </row>
    <row r="40" spans="2:11" ht="15" customHeight="1">
      <c r="B40" s="258"/>
      <c r="C40" s="259"/>
      <c r="D40" s="257"/>
      <c r="E40" s="261" t="s">
        <v>3153</v>
      </c>
      <c r="F40" s="257"/>
      <c r="G40" s="378" t="s">
        <v>3154</v>
      </c>
      <c r="H40" s="378"/>
      <c r="I40" s="378"/>
      <c r="J40" s="378"/>
      <c r="K40" s="255"/>
    </row>
    <row r="41" spans="2:11" ht="15" customHeight="1">
      <c r="B41" s="258"/>
      <c r="C41" s="259"/>
      <c r="D41" s="257"/>
      <c r="E41" s="261"/>
      <c r="F41" s="257"/>
      <c r="G41" s="378" t="s">
        <v>3155</v>
      </c>
      <c r="H41" s="378"/>
      <c r="I41" s="378"/>
      <c r="J41" s="378"/>
      <c r="K41" s="255"/>
    </row>
    <row r="42" spans="2:11" ht="15" customHeight="1">
      <c r="B42" s="258"/>
      <c r="C42" s="259"/>
      <c r="D42" s="257"/>
      <c r="E42" s="261" t="s">
        <v>3156</v>
      </c>
      <c r="F42" s="257"/>
      <c r="G42" s="378" t="s">
        <v>3157</v>
      </c>
      <c r="H42" s="378"/>
      <c r="I42" s="378"/>
      <c r="J42" s="378"/>
      <c r="K42" s="255"/>
    </row>
    <row r="43" spans="2:11" ht="15" customHeight="1">
      <c r="B43" s="258"/>
      <c r="C43" s="259"/>
      <c r="D43" s="257"/>
      <c r="E43" s="261" t="s">
        <v>158</v>
      </c>
      <c r="F43" s="257"/>
      <c r="G43" s="378" t="s">
        <v>3158</v>
      </c>
      <c r="H43" s="378"/>
      <c r="I43" s="378"/>
      <c r="J43" s="378"/>
      <c r="K43" s="255"/>
    </row>
    <row r="44" spans="2:11" ht="12.75" customHeight="1">
      <c r="B44" s="258"/>
      <c r="C44" s="259"/>
      <c r="D44" s="257"/>
      <c r="E44" s="257"/>
      <c r="F44" s="257"/>
      <c r="G44" s="257"/>
      <c r="H44" s="257"/>
      <c r="I44" s="257"/>
      <c r="J44" s="257"/>
      <c r="K44" s="255"/>
    </row>
    <row r="45" spans="2:11" ht="15" customHeight="1">
      <c r="B45" s="258"/>
      <c r="C45" s="259"/>
      <c r="D45" s="378" t="s">
        <v>3159</v>
      </c>
      <c r="E45" s="378"/>
      <c r="F45" s="378"/>
      <c r="G45" s="378"/>
      <c r="H45" s="378"/>
      <c r="I45" s="378"/>
      <c r="J45" s="378"/>
      <c r="K45" s="255"/>
    </row>
    <row r="46" spans="2:11" ht="15" customHeight="1">
      <c r="B46" s="258"/>
      <c r="C46" s="259"/>
      <c r="D46" s="259"/>
      <c r="E46" s="378" t="s">
        <v>3160</v>
      </c>
      <c r="F46" s="378"/>
      <c r="G46" s="378"/>
      <c r="H46" s="378"/>
      <c r="I46" s="378"/>
      <c r="J46" s="378"/>
      <c r="K46" s="255"/>
    </row>
    <row r="47" spans="2:11" ht="15" customHeight="1">
      <c r="B47" s="258"/>
      <c r="C47" s="259"/>
      <c r="D47" s="259"/>
      <c r="E47" s="378" t="s">
        <v>3161</v>
      </c>
      <c r="F47" s="378"/>
      <c r="G47" s="378"/>
      <c r="H47" s="378"/>
      <c r="I47" s="378"/>
      <c r="J47" s="378"/>
      <c r="K47" s="255"/>
    </row>
    <row r="48" spans="2:11" ht="15" customHeight="1">
      <c r="B48" s="258"/>
      <c r="C48" s="259"/>
      <c r="D48" s="259"/>
      <c r="E48" s="378" t="s">
        <v>3162</v>
      </c>
      <c r="F48" s="378"/>
      <c r="G48" s="378"/>
      <c r="H48" s="378"/>
      <c r="I48" s="378"/>
      <c r="J48" s="378"/>
      <c r="K48" s="255"/>
    </row>
    <row r="49" spans="2:11" ht="15" customHeight="1">
      <c r="B49" s="258"/>
      <c r="C49" s="259"/>
      <c r="D49" s="378" t="s">
        <v>3163</v>
      </c>
      <c r="E49" s="378"/>
      <c r="F49" s="378"/>
      <c r="G49" s="378"/>
      <c r="H49" s="378"/>
      <c r="I49" s="378"/>
      <c r="J49" s="378"/>
      <c r="K49" s="255"/>
    </row>
    <row r="50" spans="2:11" ht="25.5" customHeight="1">
      <c r="B50" s="254"/>
      <c r="C50" s="379" t="s">
        <v>3164</v>
      </c>
      <c r="D50" s="379"/>
      <c r="E50" s="379"/>
      <c r="F50" s="379"/>
      <c r="G50" s="379"/>
      <c r="H50" s="379"/>
      <c r="I50" s="379"/>
      <c r="J50" s="379"/>
      <c r="K50" s="255"/>
    </row>
    <row r="51" spans="2:11" ht="5.25" customHeight="1">
      <c r="B51" s="254"/>
      <c r="C51" s="256"/>
      <c r="D51" s="256"/>
      <c r="E51" s="256"/>
      <c r="F51" s="256"/>
      <c r="G51" s="256"/>
      <c r="H51" s="256"/>
      <c r="I51" s="256"/>
      <c r="J51" s="256"/>
      <c r="K51" s="255"/>
    </row>
    <row r="52" spans="2:11" ht="15" customHeight="1">
      <c r="B52" s="254"/>
      <c r="C52" s="378" t="s">
        <v>3165</v>
      </c>
      <c r="D52" s="378"/>
      <c r="E52" s="378"/>
      <c r="F52" s="378"/>
      <c r="G52" s="378"/>
      <c r="H52" s="378"/>
      <c r="I52" s="378"/>
      <c r="J52" s="378"/>
      <c r="K52" s="255"/>
    </row>
    <row r="53" spans="2:11" ht="15" customHeight="1">
      <c r="B53" s="254"/>
      <c r="C53" s="378" t="s">
        <v>3166</v>
      </c>
      <c r="D53" s="378"/>
      <c r="E53" s="378"/>
      <c r="F53" s="378"/>
      <c r="G53" s="378"/>
      <c r="H53" s="378"/>
      <c r="I53" s="378"/>
      <c r="J53" s="378"/>
      <c r="K53" s="255"/>
    </row>
    <row r="54" spans="2:11" ht="12.75" customHeight="1">
      <c r="B54" s="254"/>
      <c r="C54" s="257"/>
      <c r="D54" s="257"/>
      <c r="E54" s="257"/>
      <c r="F54" s="257"/>
      <c r="G54" s="257"/>
      <c r="H54" s="257"/>
      <c r="I54" s="257"/>
      <c r="J54" s="257"/>
      <c r="K54" s="255"/>
    </row>
    <row r="55" spans="2:11" ht="15" customHeight="1">
      <c r="B55" s="254"/>
      <c r="C55" s="378" t="s">
        <v>3167</v>
      </c>
      <c r="D55" s="378"/>
      <c r="E55" s="378"/>
      <c r="F55" s="378"/>
      <c r="G55" s="378"/>
      <c r="H55" s="378"/>
      <c r="I55" s="378"/>
      <c r="J55" s="378"/>
      <c r="K55" s="255"/>
    </row>
    <row r="56" spans="2:11" ht="15" customHeight="1">
      <c r="B56" s="254"/>
      <c r="C56" s="259"/>
      <c r="D56" s="378" t="s">
        <v>3168</v>
      </c>
      <c r="E56" s="378"/>
      <c r="F56" s="378"/>
      <c r="G56" s="378"/>
      <c r="H56" s="378"/>
      <c r="I56" s="378"/>
      <c r="J56" s="378"/>
      <c r="K56" s="255"/>
    </row>
    <row r="57" spans="2:11" ht="15" customHeight="1">
      <c r="B57" s="254"/>
      <c r="C57" s="259"/>
      <c r="D57" s="378" t="s">
        <v>3169</v>
      </c>
      <c r="E57" s="378"/>
      <c r="F57" s="378"/>
      <c r="G57" s="378"/>
      <c r="H57" s="378"/>
      <c r="I57" s="378"/>
      <c r="J57" s="378"/>
      <c r="K57" s="255"/>
    </row>
    <row r="58" spans="2:11" ht="15" customHeight="1">
      <c r="B58" s="254"/>
      <c r="C58" s="259"/>
      <c r="D58" s="378" t="s">
        <v>3170</v>
      </c>
      <c r="E58" s="378"/>
      <c r="F58" s="378"/>
      <c r="G58" s="378"/>
      <c r="H58" s="378"/>
      <c r="I58" s="378"/>
      <c r="J58" s="378"/>
      <c r="K58" s="255"/>
    </row>
    <row r="59" spans="2:11" ht="15" customHeight="1">
      <c r="B59" s="254"/>
      <c r="C59" s="259"/>
      <c r="D59" s="378" t="s">
        <v>3171</v>
      </c>
      <c r="E59" s="378"/>
      <c r="F59" s="378"/>
      <c r="G59" s="378"/>
      <c r="H59" s="378"/>
      <c r="I59" s="378"/>
      <c r="J59" s="378"/>
      <c r="K59" s="255"/>
    </row>
    <row r="60" spans="2:11" ht="15" customHeight="1">
      <c r="B60" s="254"/>
      <c r="C60" s="259"/>
      <c r="D60" s="377" t="s">
        <v>3172</v>
      </c>
      <c r="E60" s="377"/>
      <c r="F60" s="377"/>
      <c r="G60" s="377"/>
      <c r="H60" s="377"/>
      <c r="I60" s="377"/>
      <c r="J60" s="377"/>
      <c r="K60" s="255"/>
    </row>
    <row r="61" spans="2:11" ht="15" customHeight="1">
      <c r="B61" s="254"/>
      <c r="C61" s="259"/>
      <c r="D61" s="378" t="s">
        <v>3173</v>
      </c>
      <c r="E61" s="378"/>
      <c r="F61" s="378"/>
      <c r="G61" s="378"/>
      <c r="H61" s="378"/>
      <c r="I61" s="378"/>
      <c r="J61" s="378"/>
      <c r="K61" s="255"/>
    </row>
    <row r="62" spans="2:11" ht="12.75" customHeight="1">
      <c r="B62" s="254"/>
      <c r="C62" s="259"/>
      <c r="D62" s="259"/>
      <c r="E62" s="262"/>
      <c r="F62" s="259"/>
      <c r="G62" s="259"/>
      <c r="H62" s="259"/>
      <c r="I62" s="259"/>
      <c r="J62" s="259"/>
      <c r="K62" s="255"/>
    </row>
    <row r="63" spans="2:11" ht="15" customHeight="1">
      <c r="B63" s="254"/>
      <c r="C63" s="259"/>
      <c r="D63" s="378" t="s">
        <v>3174</v>
      </c>
      <c r="E63" s="378"/>
      <c r="F63" s="378"/>
      <c r="G63" s="378"/>
      <c r="H63" s="378"/>
      <c r="I63" s="378"/>
      <c r="J63" s="378"/>
      <c r="K63" s="255"/>
    </row>
    <row r="64" spans="2:11" ht="15" customHeight="1">
      <c r="B64" s="254"/>
      <c r="C64" s="259"/>
      <c r="D64" s="377" t="s">
        <v>3175</v>
      </c>
      <c r="E64" s="377"/>
      <c r="F64" s="377"/>
      <c r="G64" s="377"/>
      <c r="H64" s="377"/>
      <c r="I64" s="377"/>
      <c r="J64" s="377"/>
      <c r="K64" s="255"/>
    </row>
    <row r="65" spans="2:11" ht="15" customHeight="1">
      <c r="B65" s="254"/>
      <c r="C65" s="259"/>
      <c r="D65" s="378" t="s">
        <v>3176</v>
      </c>
      <c r="E65" s="378"/>
      <c r="F65" s="378"/>
      <c r="G65" s="378"/>
      <c r="H65" s="378"/>
      <c r="I65" s="378"/>
      <c r="J65" s="378"/>
      <c r="K65" s="255"/>
    </row>
    <row r="66" spans="2:11" ht="15" customHeight="1">
      <c r="B66" s="254"/>
      <c r="C66" s="259"/>
      <c r="D66" s="378" t="s">
        <v>3177</v>
      </c>
      <c r="E66" s="378"/>
      <c r="F66" s="378"/>
      <c r="G66" s="378"/>
      <c r="H66" s="378"/>
      <c r="I66" s="378"/>
      <c r="J66" s="378"/>
      <c r="K66" s="255"/>
    </row>
    <row r="67" spans="2:11" ht="15" customHeight="1">
      <c r="B67" s="254"/>
      <c r="C67" s="259"/>
      <c r="D67" s="378" t="s">
        <v>3178</v>
      </c>
      <c r="E67" s="378"/>
      <c r="F67" s="378"/>
      <c r="G67" s="378"/>
      <c r="H67" s="378"/>
      <c r="I67" s="378"/>
      <c r="J67" s="378"/>
      <c r="K67" s="255"/>
    </row>
    <row r="68" spans="2:11" ht="15" customHeight="1">
      <c r="B68" s="254"/>
      <c r="C68" s="259"/>
      <c r="D68" s="378" t="s">
        <v>3179</v>
      </c>
      <c r="E68" s="378"/>
      <c r="F68" s="378"/>
      <c r="G68" s="378"/>
      <c r="H68" s="378"/>
      <c r="I68" s="378"/>
      <c r="J68" s="378"/>
      <c r="K68" s="255"/>
    </row>
    <row r="69" spans="2:11" ht="12.75" customHeight="1">
      <c r="B69" s="263"/>
      <c r="C69" s="264"/>
      <c r="D69" s="264"/>
      <c r="E69" s="264"/>
      <c r="F69" s="264"/>
      <c r="G69" s="264"/>
      <c r="H69" s="264"/>
      <c r="I69" s="264"/>
      <c r="J69" s="264"/>
      <c r="K69" s="265"/>
    </row>
    <row r="70" spans="2:11" ht="18.75" customHeight="1">
      <c r="B70" s="266"/>
      <c r="C70" s="266"/>
      <c r="D70" s="266"/>
      <c r="E70" s="266"/>
      <c r="F70" s="266"/>
      <c r="G70" s="266"/>
      <c r="H70" s="266"/>
      <c r="I70" s="266"/>
      <c r="J70" s="266"/>
      <c r="K70" s="267"/>
    </row>
    <row r="71" spans="2:11" ht="18.75" customHeight="1">
      <c r="B71" s="267"/>
      <c r="C71" s="267"/>
      <c r="D71" s="267"/>
      <c r="E71" s="267"/>
      <c r="F71" s="267"/>
      <c r="G71" s="267"/>
      <c r="H71" s="267"/>
      <c r="I71" s="267"/>
      <c r="J71" s="267"/>
      <c r="K71" s="267"/>
    </row>
    <row r="72" spans="2:11" ht="7.5" customHeight="1">
      <c r="B72" s="268"/>
      <c r="C72" s="269"/>
      <c r="D72" s="269"/>
      <c r="E72" s="269"/>
      <c r="F72" s="269"/>
      <c r="G72" s="269"/>
      <c r="H72" s="269"/>
      <c r="I72" s="269"/>
      <c r="J72" s="269"/>
      <c r="K72" s="270"/>
    </row>
    <row r="73" spans="2:11" ht="45" customHeight="1">
      <c r="B73" s="271"/>
      <c r="C73" s="376" t="s">
        <v>96</v>
      </c>
      <c r="D73" s="376"/>
      <c r="E73" s="376"/>
      <c r="F73" s="376"/>
      <c r="G73" s="376"/>
      <c r="H73" s="376"/>
      <c r="I73" s="376"/>
      <c r="J73" s="376"/>
      <c r="K73" s="272"/>
    </row>
    <row r="74" spans="2:11" ht="17.25" customHeight="1">
      <c r="B74" s="271"/>
      <c r="C74" s="273" t="s">
        <v>3180</v>
      </c>
      <c r="D74" s="273"/>
      <c r="E74" s="273"/>
      <c r="F74" s="273" t="s">
        <v>3181</v>
      </c>
      <c r="G74" s="274"/>
      <c r="H74" s="273" t="s">
        <v>154</v>
      </c>
      <c r="I74" s="273" t="s">
        <v>63</v>
      </c>
      <c r="J74" s="273" t="s">
        <v>3182</v>
      </c>
      <c r="K74" s="272"/>
    </row>
    <row r="75" spans="2:11" ht="17.25" customHeight="1">
      <c r="B75" s="271"/>
      <c r="C75" s="275" t="s">
        <v>3183</v>
      </c>
      <c r="D75" s="275"/>
      <c r="E75" s="275"/>
      <c r="F75" s="276" t="s">
        <v>3184</v>
      </c>
      <c r="G75" s="277"/>
      <c r="H75" s="275"/>
      <c r="I75" s="275"/>
      <c r="J75" s="275" t="s">
        <v>3185</v>
      </c>
      <c r="K75" s="272"/>
    </row>
    <row r="76" spans="2:11" ht="5.25" customHeight="1">
      <c r="B76" s="271"/>
      <c r="C76" s="278"/>
      <c r="D76" s="278"/>
      <c r="E76" s="278"/>
      <c r="F76" s="278"/>
      <c r="G76" s="279"/>
      <c r="H76" s="278"/>
      <c r="I76" s="278"/>
      <c r="J76" s="278"/>
      <c r="K76" s="272"/>
    </row>
    <row r="77" spans="2:11" ht="15" customHeight="1">
      <c r="B77" s="271"/>
      <c r="C77" s="261" t="s">
        <v>59</v>
      </c>
      <c r="D77" s="278"/>
      <c r="E77" s="278"/>
      <c r="F77" s="280" t="s">
        <v>3186</v>
      </c>
      <c r="G77" s="279"/>
      <c r="H77" s="261" t="s">
        <v>3187</v>
      </c>
      <c r="I77" s="261" t="s">
        <v>3188</v>
      </c>
      <c r="J77" s="261">
        <v>20</v>
      </c>
      <c r="K77" s="272"/>
    </row>
    <row r="78" spans="2:11" ht="15" customHeight="1">
      <c r="B78" s="271"/>
      <c r="C78" s="261" t="s">
        <v>3189</v>
      </c>
      <c r="D78" s="261"/>
      <c r="E78" s="261"/>
      <c r="F78" s="280" t="s">
        <v>3186</v>
      </c>
      <c r="G78" s="279"/>
      <c r="H78" s="261" t="s">
        <v>3190</v>
      </c>
      <c r="I78" s="261" t="s">
        <v>3188</v>
      </c>
      <c r="J78" s="261">
        <v>120</v>
      </c>
      <c r="K78" s="272"/>
    </row>
    <row r="79" spans="2:11" ht="15" customHeight="1">
      <c r="B79" s="281"/>
      <c r="C79" s="261" t="s">
        <v>3191</v>
      </c>
      <c r="D79" s="261"/>
      <c r="E79" s="261"/>
      <c r="F79" s="280" t="s">
        <v>3192</v>
      </c>
      <c r="G79" s="279"/>
      <c r="H79" s="261" t="s">
        <v>3193</v>
      </c>
      <c r="I79" s="261" t="s">
        <v>3188</v>
      </c>
      <c r="J79" s="261">
        <v>50</v>
      </c>
      <c r="K79" s="272"/>
    </row>
    <row r="80" spans="2:11" ht="15" customHeight="1">
      <c r="B80" s="281"/>
      <c r="C80" s="261" t="s">
        <v>3194</v>
      </c>
      <c r="D80" s="261"/>
      <c r="E80" s="261"/>
      <c r="F80" s="280" t="s">
        <v>3186</v>
      </c>
      <c r="G80" s="279"/>
      <c r="H80" s="261" t="s">
        <v>3195</v>
      </c>
      <c r="I80" s="261" t="s">
        <v>3196</v>
      </c>
      <c r="J80" s="261"/>
      <c r="K80" s="272"/>
    </row>
    <row r="81" spans="2:11" ht="15" customHeight="1">
      <c r="B81" s="281"/>
      <c r="C81" s="282" t="s">
        <v>3197</v>
      </c>
      <c r="D81" s="282"/>
      <c r="E81" s="282"/>
      <c r="F81" s="283" t="s">
        <v>3192</v>
      </c>
      <c r="G81" s="282"/>
      <c r="H81" s="282" t="s">
        <v>3198</v>
      </c>
      <c r="I81" s="282" t="s">
        <v>3188</v>
      </c>
      <c r="J81" s="282">
        <v>15</v>
      </c>
      <c r="K81" s="272"/>
    </row>
    <row r="82" spans="2:11" ht="15" customHeight="1">
      <c r="B82" s="281"/>
      <c r="C82" s="282" t="s">
        <v>3199</v>
      </c>
      <c r="D82" s="282"/>
      <c r="E82" s="282"/>
      <c r="F82" s="283" t="s">
        <v>3192</v>
      </c>
      <c r="G82" s="282"/>
      <c r="H82" s="282" t="s">
        <v>3200</v>
      </c>
      <c r="I82" s="282" t="s">
        <v>3188</v>
      </c>
      <c r="J82" s="282">
        <v>15</v>
      </c>
      <c r="K82" s="272"/>
    </row>
    <row r="83" spans="2:11" ht="15" customHeight="1">
      <c r="B83" s="281"/>
      <c r="C83" s="282" t="s">
        <v>3201</v>
      </c>
      <c r="D83" s="282"/>
      <c r="E83" s="282"/>
      <c r="F83" s="283" t="s">
        <v>3192</v>
      </c>
      <c r="G83" s="282"/>
      <c r="H83" s="282" t="s">
        <v>3202</v>
      </c>
      <c r="I83" s="282" t="s">
        <v>3188</v>
      </c>
      <c r="J83" s="282">
        <v>20</v>
      </c>
      <c r="K83" s="272"/>
    </row>
    <row r="84" spans="2:11" ht="15" customHeight="1">
      <c r="B84" s="281"/>
      <c r="C84" s="282" t="s">
        <v>3203</v>
      </c>
      <c r="D84" s="282"/>
      <c r="E84" s="282"/>
      <c r="F84" s="283" t="s">
        <v>3192</v>
      </c>
      <c r="G84" s="282"/>
      <c r="H84" s="282" t="s">
        <v>3204</v>
      </c>
      <c r="I84" s="282" t="s">
        <v>3188</v>
      </c>
      <c r="J84" s="282">
        <v>20</v>
      </c>
      <c r="K84" s="272"/>
    </row>
    <row r="85" spans="2:11" ht="15" customHeight="1">
      <c r="B85" s="281"/>
      <c r="C85" s="261" t="s">
        <v>3205</v>
      </c>
      <c r="D85" s="261"/>
      <c r="E85" s="261"/>
      <c r="F85" s="280" t="s">
        <v>3192</v>
      </c>
      <c r="G85" s="279"/>
      <c r="H85" s="261" t="s">
        <v>3206</v>
      </c>
      <c r="I85" s="261" t="s">
        <v>3188</v>
      </c>
      <c r="J85" s="261">
        <v>50</v>
      </c>
      <c r="K85" s="272"/>
    </row>
    <row r="86" spans="2:11" ht="15" customHeight="1">
      <c r="B86" s="281"/>
      <c r="C86" s="261" t="s">
        <v>3207</v>
      </c>
      <c r="D86" s="261"/>
      <c r="E86" s="261"/>
      <c r="F86" s="280" t="s">
        <v>3192</v>
      </c>
      <c r="G86" s="279"/>
      <c r="H86" s="261" t="s">
        <v>3208</v>
      </c>
      <c r="I86" s="261" t="s">
        <v>3188</v>
      </c>
      <c r="J86" s="261">
        <v>20</v>
      </c>
      <c r="K86" s="272"/>
    </row>
    <row r="87" spans="2:11" ht="15" customHeight="1">
      <c r="B87" s="281"/>
      <c r="C87" s="261" t="s">
        <v>3209</v>
      </c>
      <c r="D87" s="261"/>
      <c r="E87" s="261"/>
      <c r="F87" s="280" t="s">
        <v>3192</v>
      </c>
      <c r="G87" s="279"/>
      <c r="H87" s="261" t="s">
        <v>3210</v>
      </c>
      <c r="I87" s="261" t="s">
        <v>3188</v>
      </c>
      <c r="J87" s="261">
        <v>20</v>
      </c>
      <c r="K87" s="272"/>
    </row>
    <row r="88" spans="2:11" ht="15" customHeight="1">
      <c r="B88" s="281"/>
      <c r="C88" s="261" t="s">
        <v>3211</v>
      </c>
      <c r="D88" s="261"/>
      <c r="E88" s="261"/>
      <c r="F88" s="280" t="s">
        <v>3192</v>
      </c>
      <c r="G88" s="279"/>
      <c r="H88" s="261" t="s">
        <v>3212</v>
      </c>
      <c r="I88" s="261" t="s">
        <v>3188</v>
      </c>
      <c r="J88" s="261">
        <v>50</v>
      </c>
      <c r="K88" s="272"/>
    </row>
    <row r="89" spans="2:11" ht="15" customHeight="1">
      <c r="B89" s="281"/>
      <c r="C89" s="261" t="s">
        <v>3213</v>
      </c>
      <c r="D89" s="261"/>
      <c r="E89" s="261"/>
      <c r="F89" s="280" t="s">
        <v>3192</v>
      </c>
      <c r="G89" s="279"/>
      <c r="H89" s="261" t="s">
        <v>3213</v>
      </c>
      <c r="I89" s="261" t="s">
        <v>3188</v>
      </c>
      <c r="J89" s="261">
        <v>50</v>
      </c>
      <c r="K89" s="272"/>
    </row>
    <row r="90" spans="2:11" ht="15" customHeight="1">
      <c r="B90" s="281"/>
      <c r="C90" s="261" t="s">
        <v>159</v>
      </c>
      <c r="D90" s="261"/>
      <c r="E90" s="261"/>
      <c r="F90" s="280" t="s">
        <v>3192</v>
      </c>
      <c r="G90" s="279"/>
      <c r="H90" s="261" t="s">
        <v>3214</v>
      </c>
      <c r="I90" s="261" t="s">
        <v>3188</v>
      </c>
      <c r="J90" s="261">
        <v>255</v>
      </c>
      <c r="K90" s="272"/>
    </row>
    <row r="91" spans="2:11" ht="15" customHeight="1">
      <c r="B91" s="281"/>
      <c r="C91" s="261" t="s">
        <v>3215</v>
      </c>
      <c r="D91" s="261"/>
      <c r="E91" s="261"/>
      <c r="F91" s="280" t="s">
        <v>3186</v>
      </c>
      <c r="G91" s="279"/>
      <c r="H91" s="261" t="s">
        <v>3216</v>
      </c>
      <c r="I91" s="261" t="s">
        <v>3217</v>
      </c>
      <c r="J91" s="261"/>
      <c r="K91" s="272"/>
    </row>
    <row r="92" spans="2:11" ht="15" customHeight="1">
      <c r="B92" s="281"/>
      <c r="C92" s="261" t="s">
        <v>3218</v>
      </c>
      <c r="D92" s="261"/>
      <c r="E92" s="261"/>
      <c r="F92" s="280" t="s">
        <v>3186</v>
      </c>
      <c r="G92" s="279"/>
      <c r="H92" s="261" t="s">
        <v>3219</v>
      </c>
      <c r="I92" s="261" t="s">
        <v>3220</v>
      </c>
      <c r="J92" s="261"/>
      <c r="K92" s="272"/>
    </row>
    <row r="93" spans="2:11" ht="15" customHeight="1">
      <c r="B93" s="281"/>
      <c r="C93" s="261" t="s">
        <v>3221</v>
      </c>
      <c r="D93" s="261"/>
      <c r="E93" s="261"/>
      <c r="F93" s="280" t="s">
        <v>3186</v>
      </c>
      <c r="G93" s="279"/>
      <c r="H93" s="261" t="s">
        <v>3221</v>
      </c>
      <c r="I93" s="261" t="s">
        <v>3220</v>
      </c>
      <c r="J93" s="261"/>
      <c r="K93" s="272"/>
    </row>
    <row r="94" spans="2:11" ht="15" customHeight="1">
      <c r="B94" s="281"/>
      <c r="C94" s="261" t="s">
        <v>44</v>
      </c>
      <c r="D94" s="261"/>
      <c r="E94" s="261"/>
      <c r="F94" s="280" t="s">
        <v>3186</v>
      </c>
      <c r="G94" s="279"/>
      <c r="H94" s="261" t="s">
        <v>3222</v>
      </c>
      <c r="I94" s="261" t="s">
        <v>3220</v>
      </c>
      <c r="J94" s="261"/>
      <c r="K94" s="272"/>
    </row>
    <row r="95" spans="2:11" ht="15" customHeight="1">
      <c r="B95" s="281"/>
      <c r="C95" s="261" t="s">
        <v>54</v>
      </c>
      <c r="D95" s="261"/>
      <c r="E95" s="261"/>
      <c r="F95" s="280" t="s">
        <v>3186</v>
      </c>
      <c r="G95" s="279"/>
      <c r="H95" s="261" t="s">
        <v>3223</v>
      </c>
      <c r="I95" s="261" t="s">
        <v>3220</v>
      </c>
      <c r="J95" s="261"/>
      <c r="K95" s="272"/>
    </row>
    <row r="96" spans="2:11" ht="15" customHeight="1">
      <c r="B96" s="284"/>
      <c r="C96" s="285"/>
      <c r="D96" s="285"/>
      <c r="E96" s="285"/>
      <c r="F96" s="285"/>
      <c r="G96" s="285"/>
      <c r="H96" s="285"/>
      <c r="I96" s="285"/>
      <c r="J96" s="285"/>
      <c r="K96" s="286"/>
    </row>
    <row r="97" spans="2:11" ht="18.75" customHeight="1">
      <c r="B97" s="287"/>
      <c r="C97" s="288"/>
      <c r="D97" s="288"/>
      <c r="E97" s="288"/>
      <c r="F97" s="288"/>
      <c r="G97" s="288"/>
      <c r="H97" s="288"/>
      <c r="I97" s="288"/>
      <c r="J97" s="288"/>
      <c r="K97" s="287"/>
    </row>
    <row r="98" spans="2:11" ht="18.75" customHeight="1">
      <c r="B98" s="267"/>
      <c r="C98" s="267"/>
      <c r="D98" s="267"/>
      <c r="E98" s="267"/>
      <c r="F98" s="267"/>
      <c r="G98" s="267"/>
      <c r="H98" s="267"/>
      <c r="I98" s="267"/>
      <c r="J98" s="267"/>
      <c r="K98" s="267"/>
    </row>
    <row r="99" spans="2:11" ht="7.5" customHeight="1">
      <c r="B99" s="268"/>
      <c r="C99" s="269"/>
      <c r="D99" s="269"/>
      <c r="E99" s="269"/>
      <c r="F99" s="269"/>
      <c r="G99" s="269"/>
      <c r="H99" s="269"/>
      <c r="I99" s="269"/>
      <c r="J99" s="269"/>
      <c r="K99" s="270"/>
    </row>
    <row r="100" spans="2:11" ht="45" customHeight="1">
      <c r="B100" s="271"/>
      <c r="C100" s="376" t="s">
        <v>3224</v>
      </c>
      <c r="D100" s="376"/>
      <c r="E100" s="376"/>
      <c r="F100" s="376"/>
      <c r="G100" s="376"/>
      <c r="H100" s="376"/>
      <c r="I100" s="376"/>
      <c r="J100" s="376"/>
      <c r="K100" s="272"/>
    </row>
    <row r="101" spans="2:11" ht="17.25" customHeight="1">
      <c r="B101" s="271"/>
      <c r="C101" s="273" t="s">
        <v>3180</v>
      </c>
      <c r="D101" s="273"/>
      <c r="E101" s="273"/>
      <c r="F101" s="273" t="s">
        <v>3181</v>
      </c>
      <c r="G101" s="274"/>
      <c r="H101" s="273" t="s">
        <v>154</v>
      </c>
      <c r="I101" s="273" t="s">
        <v>63</v>
      </c>
      <c r="J101" s="273" t="s">
        <v>3182</v>
      </c>
      <c r="K101" s="272"/>
    </row>
    <row r="102" spans="2:11" ht="17.25" customHeight="1">
      <c r="B102" s="271"/>
      <c r="C102" s="275" t="s">
        <v>3183</v>
      </c>
      <c r="D102" s="275"/>
      <c r="E102" s="275"/>
      <c r="F102" s="276" t="s">
        <v>3184</v>
      </c>
      <c r="G102" s="277"/>
      <c r="H102" s="275"/>
      <c r="I102" s="275"/>
      <c r="J102" s="275" t="s">
        <v>3185</v>
      </c>
      <c r="K102" s="272"/>
    </row>
    <row r="103" spans="2:11" ht="5.25" customHeight="1">
      <c r="B103" s="271"/>
      <c r="C103" s="273"/>
      <c r="D103" s="273"/>
      <c r="E103" s="273"/>
      <c r="F103" s="273"/>
      <c r="G103" s="289"/>
      <c r="H103" s="273"/>
      <c r="I103" s="273"/>
      <c r="J103" s="273"/>
      <c r="K103" s="272"/>
    </row>
    <row r="104" spans="2:11" ht="15" customHeight="1">
      <c r="B104" s="271"/>
      <c r="C104" s="261" t="s">
        <v>59</v>
      </c>
      <c r="D104" s="278"/>
      <c r="E104" s="278"/>
      <c r="F104" s="280" t="s">
        <v>3186</v>
      </c>
      <c r="G104" s="289"/>
      <c r="H104" s="261" t="s">
        <v>3225</v>
      </c>
      <c r="I104" s="261" t="s">
        <v>3188</v>
      </c>
      <c r="J104" s="261">
        <v>20</v>
      </c>
      <c r="K104" s="272"/>
    </row>
    <row r="105" spans="2:11" ht="15" customHeight="1">
      <c r="B105" s="271"/>
      <c r="C105" s="261" t="s">
        <v>3189</v>
      </c>
      <c r="D105" s="261"/>
      <c r="E105" s="261"/>
      <c r="F105" s="280" t="s">
        <v>3186</v>
      </c>
      <c r="G105" s="261"/>
      <c r="H105" s="261" t="s">
        <v>3225</v>
      </c>
      <c r="I105" s="261" t="s">
        <v>3188</v>
      </c>
      <c r="J105" s="261">
        <v>120</v>
      </c>
      <c r="K105" s="272"/>
    </row>
    <row r="106" spans="2:11" ht="15" customHeight="1">
      <c r="B106" s="281"/>
      <c r="C106" s="261" t="s">
        <v>3191</v>
      </c>
      <c r="D106" s="261"/>
      <c r="E106" s="261"/>
      <c r="F106" s="280" t="s">
        <v>3192</v>
      </c>
      <c r="G106" s="261"/>
      <c r="H106" s="261" t="s">
        <v>3225</v>
      </c>
      <c r="I106" s="261" t="s">
        <v>3188</v>
      </c>
      <c r="J106" s="261">
        <v>50</v>
      </c>
      <c r="K106" s="272"/>
    </row>
    <row r="107" spans="2:11" ht="15" customHeight="1">
      <c r="B107" s="281"/>
      <c r="C107" s="261" t="s">
        <v>3194</v>
      </c>
      <c r="D107" s="261"/>
      <c r="E107" s="261"/>
      <c r="F107" s="280" t="s">
        <v>3186</v>
      </c>
      <c r="G107" s="261"/>
      <c r="H107" s="261" t="s">
        <v>3225</v>
      </c>
      <c r="I107" s="261" t="s">
        <v>3196</v>
      </c>
      <c r="J107" s="261"/>
      <c r="K107" s="272"/>
    </row>
    <row r="108" spans="2:11" ht="15" customHeight="1">
      <c r="B108" s="281"/>
      <c r="C108" s="261" t="s">
        <v>3205</v>
      </c>
      <c r="D108" s="261"/>
      <c r="E108" s="261"/>
      <c r="F108" s="280" t="s">
        <v>3192</v>
      </c>
      <c r="G108" s="261"/>
      <c r="H108" s="261" t="s">
        <v>3225</v>
      </c>
      <c r="I108" s="261" t="s">
        <v>3188</v>
      </c>
      <c r="J108" s="261">
        <v>50</v>
      </c>
      <c r="K108" s="272"/>
    </row>
    <row r="109" spans="2:11" ht="15" customHeight="1">
      <c r="B109" s="281"/>
      <c r="C109" s="261" t="s">
        <v>3213</v>
      </c>
      <c r="D109" s="261"/>
      <c r="E109" s="261"/>
      <c r="F109" s="280" t="s">
        <v>3192</v>
      </c>
      <c r="G109" s="261"/>
      <c r="H109" s="261" t="s">
        <v>3225</v>
      </c>
      <c r="I109" s="261" t="s">
        <v>3188</v>
      </c>
      <c r="J109" s="261">
        <v>50</v>
      </c>
      <c r="K109" s="272"/>
    </row>
    <row r="110" spans="2:11" ht="15" customHeight="1">
      <c r="B110" s="281"/>
      <c r="C110" s="261" t="s">
        <v>3211</v>
      </c>
      <c r="D110" s="261"/>
      <c r="E110" s="261"/>
      <c r="F110" s="280" t="s">
        <v>3192</v>
      </c>
      <c r="G110" s="261"/>
      <c r="H110" s="261" t="s">
        <v>3225</v>
      </c>
      <c r="I110" s="261" t="s">
        <v>3188</v>
      </c>
      <c r="J110" s="261">
        <v>50</v>
      </c>
      <c r="K110" s="272"/>
    </row>
    <row r="111" spans="2:11" ht="15" customHeight="1">
      <c r="B111" s="281"/>
      <c r="C111" s="261" t="s">
        <v>59</v>
      </c>
      <c r="D111" s="261"/>
      <c r="E111" s="261"/>
      <c r="F111" s="280" t="s">
        <v>3186</v>
      </c>
      <c r="G111" s="261"/>
      <c r="H111" s="261" t="s">
        <v>3226</v>
      </c>
      <c r="I111" s="261" t="s">
        <v>3188</v>
      </c>
      <c r="J111" s="261">
        <v>20</v>
      </c>
      <c r="K111" s="272"/>
    </row>
    <row r="112" spans="2:11" ht="15" customHeight="1">
      <c r="B112" s="281"/>
      <c r="C112" s="261" t="s">
        <v>3227</v>
      </c>
      <c r="D112" s="261"/>
      <c r="E112" s="261"/>
      <c r="F112" s="280" t="s">
        <v>3186</v>
      </c>
      <c r="G112" s="261"/>
      <c r="H112" s="261" t="s">
        <v>3228</v>
      </c>
      <c r="I112" s="261" t="s">
        <v>3188</v>
      </c>
      <c r="J112" s="261">
        <v>120</v>
      </c>
      <c r="K112" s="272"/>
    </row>
    <row r="113" spans="2:11" ht="15" customHeight="1">
      <c r="B113" s="281"/>
      <c r="C113" s="261" t="s">
        <v>44</v>
      </c>
      <c r="D113" s="261"/>
      <c r="E113" s="261"/>
      <c r="F113" s="280" t="s">
        <v>3186</v>
      </c>
      <c r="G113" s="261"/>
      <c r="H113" s="261" t="s">
        <v>3229</v>
      </c>
      <c r="I113" s="261" t="s">
        <v>3220</v>
      </c>
      <c r="J113" s="261"/>
      <c r="K113" s="272"/>
    </row>
    <row r="114" spans="2:11" ht="15" customHeight="1">
      <c r="B114" s="281"/>
      <c r="C114" s="261" t="s">
        <v>54</v>
      </c>
      <c r="D114" s="261"/>
      <c r="E114" s="261"/>
      <c r="F114" s="280" t="s">
        <v>3186</v>
      </c>
      <c r="G114" s="261"/>
      <c r="H114" s="261" t="s">
        <v>3230</v>
      </c>
      <c r="I114" s="261" t="s">
        <v>3220</v>
      </c>
      <c r="J114" s="261"/>
      <c r="K114" s="272"/>
    </row>
    <row r="115" spans="2:11" ht="15" customHeight="1">
      <c r="B115" s="281"/>
      <c r="C115" s="261" t="s">
        <v>63</v>
      </c>
      <c r="D115" s="261"/>
      <c r="E115" s="261"/>
      <c r="F115" s="280" t="s">
        <v>3186</v>
      </c>
      <c r="G115" s="261"/>
      <c r="H115" s="261" t="s">
        <v>3231</v>
      </c>
      <c r="I115" s="261" t="s">
        <v>3232</v>
      </c>
      <c r="J115" s="261"/>
      <c r="K115" s="272"/>
    </row>
    <row r="116" spans="2:11" ht="15" customHeight="1">
      <c r="B116" s="284"/>
      <c r="C116" s="290"/>
      <c r="D116" s="290"/>
      <c r="E116" s="290"/>
      <c r="F116" s="290"/>
      <c r="G116" s="290"/>
      <c r="H116" s="290"/>
      <c r="I116" s="290"/>
      <c r="J116" s="290"/>
      <c r="K116" s="286"/>
    </row>
    <row r="117" spans="2:11" ht="18.75" customHeight="1">
      <c r="B117" s="291"/>
      <c r="C117" s="257"/>
      <c r="D117" s="257"/>
      <c r="E117" s="257"/>
      <c r="F117" s="292"/>
      <c r="G117" s="257"/>
      <c r="H117" s="257"/>
      <c r="I117" s="257"/>
      <c r="J117" s="257"/>
      <c r="K117" s="291"/>
    </row>
    <row r="118" spans="2:11" ht="18.75" customHeight="1">
      <c r="B118" s="267"/>
      <c r="C118" s="267"/>
      <c r="D118" s="267"/>
      <c r="E118" s="267"/>
      <c r="F118" s="267"/>
      <c r="G118" s="267"/>
      <c r="H118" s="267"/>
      <c r="I118" s="267"/>
      <c r="J118" s="267"/>
      <c r="K118" s="267"/>
    </row>
    <row r="119" spans="2:11" ht="7.5" customHeight="1">
      <c r="B119" s="293"/>
      <c r="C119" s="294"/>
      <c r="D119" s="294"/>
      <c r="E119" s="294"/>
      <c r="F119" s="294"/>
      <c r="G119" s="294"/>
      <c r="H119" s="294"/>
      <c r="I119" s="294"/>
      <c r="J119" s="294"/>
      <c r="K119" s="295"/>
    </row>
    <row r="120" spans="2:11" ht="45" customHeight="1">
      <c r="B120" s="296"/>
      <c r="C120" s="375" t="s">
        <v>3233</v>
      </c>
      <c r="D120" s="375"/>
      <c r="E120" s="375"/>
      <c r="F120" s="375"/>
      <c r="G120" s="375"/>
      <c r="H120" s="375"/>
      <c r="I120" s="375"/>
      <c r="J120" s="375"/>
      <c r="K120" s="297"/>
    </row>
    <row r="121" spans="2:11" ht="17.25" customHeight="1">
      <c r="B121" s="298"/>
      <c r="C121" s="273" t="s">
        <v>3180</v>
      </c>
      <c r="D121" s="273"/>
      <c r="E121" s="273"/>
      <c r="F121" s="273" t="s">
        <v>3181</v>
      </c>
      <c r="G121" s="274"/>
      <c r="H121" s="273" t="s">
        <v>154</v>
      </c>
      <c r="I121" s="273" t="s">
        <v>63</v>
      </c>
      <c r="J121" s="273" t="s">
        <v>3182</v>
      </c>
      <c r="K121" s="299"/>
    </row>
    <row r="122" spans="2:11" ht="17.25" customHeight="1">
      <c r="B122" s="298"/>
      <c r="C122" s="275" t="s">
        <v>3183</v>
      </c>
      <c r="D122" s="275"/>
      <c r="E122" s="275"/>
      <c r="F122" s="276" t="s">
        <v>3184</v>
      </c>
      <c r="G122" s="277"/>
      <c r="H122" s="275"/>
      <c r="I122" s="275"/>
      <c r="J122" s="275" t="s">
        <v>3185</v>
      </c>
      <c r="K122" s="299"/>
    </row>
    <row r="123" spans="2:11" ht="5.25" customHeight="1">
      <c r="B123" s="300"/>
      <c r="C123" s="278"/>
      <c r="D123" s="278"/>
      <c r="E123" s="278"/>
      <c r="F123" s="278"/>
      <c r="G123" s="261"/>
      <c r="H123" s="278"/>
      <c r="I123" s="278"/>
      <c r="J123" s="278"/>
      <c r="K123" s="301"/>
    </row>
    <row r="124" spans="2:11" ht="15" customHeight="1">
      <c r="B124" s="300"/>
      <c r="C124" s="261" t="s">
        <v>3189</v>
      </c>
      <c r="D124" s="278"/>
      <c r="E124" s="278"/>
      <c r="F124" s="280" t="s">
        <v>3186</v>
      </c>
      <c r="G124" s="261"/>
      <c r="H124" s="261" t="s">
        <v>3225</v>
      </c>
      <c r="I124" s="261" t="s">
        <v>3188</v>
      </c>
      <c r="J124" s="261">
        <v>120</v>
      </c>
      <c r="K124" s="302"/>
    </row>
    <row r="125" spans="2:11" ht="15" customHeight="1">
      <c r="B125" s="300"/>
      <c r="C125" s="261" t="s">
        <v>3234</v>
      </c>
      <c r="D125" s="261"/>
      <c r="E125" s="261"/>
      <c r="F125" s="280" t="s">
        <v>3186</v>
      </c>
      <c r="G125" s="261"/>
      <c r="H125" s="261" t="s">
        <v>3235</v>
      </c>
      <c r="I125" s="261" t="s">
        <v>3188</v>
      </c>
      <c r="J125" s="261" t="s">
        <v>3236</v>
      </c>
      <c r="K125" s="302"/>
    </row>
    <row r="126" spans="2:11" ht="15" customHeight="1">
      <c r="B126" s="300"/>
      <c r="C126" s="261" t="s">
        <v>3135</v>
      </c>
      <c r="D126" s="261"/>
      <c r="E126" s="261"/>
      <c r="F126" s="280" t="s">
        <v>3186</v>
      </c>
      <c r="G126" s="261"/>
      <c r="H126" s="261" t="s">
        <v>3237</v>
      </c>
      <c r="I126" s="261" t="s">
        <v>3188</v>
      </c>
      <c r="J126" s="261" t="s">
        <v>3236</v>
      </c>
      <c r="K126" s="302"/>
    </row>
    <row r="127" spans="2:11" ht="15" customHeight="1">
      <c r="B127" s="300"/>
      <c r="C127" s="261" t="s">
        <v>3197</v>
      </c>
      <c r="D127" s="261"/>
      <c r="E127" s="261"/>
      <c r="F127" s="280" t="s">
        <v>3192</v>
      </c>
      <c r="G127" s="261"/>
      <c r="H127" s="261" t="s">
        <v>3198</v>
      </c>
      <c r="I127" s="261" t="s">
        <v>3188</v>
      </c>
      <c r="J127" s="261">
        <v>15</v>
      </c>
      <c r="K127" s="302"/>
    </row>
    <row r="128" spans="2:11" ht="15" customHeight="1">
      <c r="B128" s="300"/>
      <c r="C128" s="282" t="s">
        <v>3199</v>
      </c>
      <c r="D128" s="282"/>
      <c r="E128" s="282"/>
      <c r="F128" s="283" t="s">
        <v>3192</v>
      </c>
      <c r="G128" s="282"/>
      <c r="H128" s="282" t="s">
        <v>3200</v>
      </c>
      <c r="I128" s="282" t="s">
        <v>3188</v>
      </c>
      <c r="J128" s="282">
        <v>15</v>
      </c>
      <c r="K128" s="302"/>
    </row>
    <row r="129" spans="2:11" ht="15" customHeight="1">
      <c r="B129" s="300"/>
      <c r="C129" s="282" t="s">
        <v>3201</v>
      </c>
      <c r="D129" s="282"/>
      <c r="E129" s="282"/>
      <c r="F129" s="283" t="s">
        <v>3192</v>
      </c>
      <c r="G129" s="282"/>
      <c r="H129" s="282" t="s">
        <v>3202</v>
      </c>
      <c r="I129" s="282" t="s">
        <v>3188</v>
      </c>
      <c r="J129" s="282">
        <v>20</v>
      </c>
      <c r="K129" s="302"/>
    </row>
    <row r="130" spans="2:11" ht="15" customHeight="1">
      <c r="B130" s="300"/>
      <c r="C130" s="282" t="s">
        <v>3203</v>
      </c>
      <c r="D130" s="282"/>
      <c r="E130" s="282"/>
      <c r="F130" s="283" t="s">
        <v>3192</v>
      </c>
      <c r="G130" s="282"/>
      <c r="H130" s="282" t="s">
        <v>3204</v>
      </c>
      <c r="I130" s="282" t="s">
        <v>3188</v>
      </c>
      <c r="J130" s="282">
        <v>20</v>
      </c>
      <c r="K130" s="302"/>
    </row>
    <row r="131" spans="2:11" ht="15" customHeight="1">
      <c r="B131" s="300"/>
      <c r="C131" s="261" t="s">
        <v>3191</v>
      </c>
      <c r="D131" s="261"/>
      <c r="E131" s="261"/>
      <c r="F131" s="280" t="s">
        <v>3192</v>
      </c>
      <c r="G131" s="261"/>
      <c r="H131" s="261" t="s">
        <v>3225</v>
      </c>
      <c r="I131" s="261" t="s">
        <v>3188</v>
      </c>
      <c r="J131" s="261">
        <v>50</v>
      </c>
      <c r="K131" s="302"/>
    </row>
    <row r="132" spans="2:11" ht="15" customHeight="1">
      <c r="B132" s="300"/>
      <c r="C132" s="261" t="s">
        <v>3205</v>
      </c>
      <c r="D132" s="261"/>
      <c r="E132" s="261"/>
      <c r="F132" s="280" t="s">
        <v>3192</v>
      </c>
      <c r="G132" s="261"/>
      <c r="H132" s="261" t="s">
        <v>3225</v>
      </c>
      <c r="I132" s="261" t="s">
        <v>3188</v>
      </c>
      <c r="J132" s="261">
        <v>50</v>
      </c>
      <c r="K132" s="302"/>
    </row>
    <row r="133" spans="2:11" ht="15" customHeight="1">
      <c r="B133" s="300"/>
      <c r="C133" s="261" t="s">
        <v>3211</v>
      </c>
      <c r="D133" s="261"/>
      <c r="E133" s="261"/>
      <c r="F133" s="280" t="s">
        <v>3192</v>
      </c>
      <c r="G133" s="261"/>
      <c r="H133" s="261" t="s">
        <v>3225</v>
      </c>
      <c r="I133" s="261" t="s">
        <v>3188</v>
      </c>
      <c r="J133" s="261">
        <v>50</v>
      </c>
      <c r="K133" s="302"/>
    </row>
    <row r="134" spans="2:11" ht="15" customHeight="1">
      <c r="B134" s="300"/>
      <c r="C134" s="261" t="s">
        <v>3213</v>
      </c>
      <c r="D134" s="261"/>
      <c r="E134" s="261"/>
      <c r="F134" s="280" t="s">
        <v>3192</v>
      </c>
      <c r="G134" s="261"/>
      <c r="H134" s="261" t="s">
        <v>3225</v>
      </c>
      <c r="I134" s="261" t="s">
        <v>3188</v>
      </c>
      <c r="J134" s="261">
        <v>50</v>
      </c>
      <c r="K134" s="302"/>
    </row>
    <row r="135" spans="2:11" ht="15" customHeight="1">
      <c r="B135" s="300"/>
      <c r="C135" s="261" t="s">
        <v>159</v>
      </c>
      <c r="D135" s="261"/>
      <c r="E135" s="261"/>
      <c r="F135" s="280" t="s">
        <v>3192</v>
      </c>
      <c r="G135" s="261"/>
      <c r="H135" s="261" t="s">
        <v>3238</v>
      </c>
      <c r="I135" s="261" t="s">
        <v>3188</v>
      </c>
      <c r="J135" s="261">
        <v>255</v>
      </c>
      <c r="K135" s="302"/>
    </row>
    <row r="136" spans="2:11" ht="15" customHeight="1">
      <c r="B136" s="300"/>
      <c r="C136" s="261" t="s">
        <v>3215</v>
      </c>
      <c r="D136" s="261"/>
      <c r="E136" s="261"/>
      <c r="F136" s="280" t="s">
        <v>3186</v>
      </c>
      <c r="G136" s="261"/>
      <c r="H136" s="261" t="s">
        <v>3239</v>
      </c>
      <c r="I136" s="261" t="s">
        <v>3217</v>
      </c>
      <c r="J136" s="261"/>
      <c r="K136" s="302"/>
    </row>
    <row r="137" spans="2:11" ht="15" customHeight="1">
      <c r="B137" s="300"/>
      <c r="C137" s="261" t="s">
        <v>3218</v>
      </c>
      <c r="D137" s="261"/>
      <c r="E137" s="261"/>
      <c r="F137" s="280" t="s">
        <v>3186</v>
      </c>
      <c r="G137" s="261"/>
      <c r="H137" s="261" t="s">
        <v>3240</v>
      </c>
      <c r="I137" s="261" t="s">
        <v>3220</v>
      </c>
      <c r="J137" s="261"/>
      <c r="K137" s="302"/>
    </row>
    <row r="138" spans="2:11" ht="15" customHeight="1">
      <c r="B138" s="300"/>
      <c r="C138" s="261" t="s">
        <v>3221</v>
      </c>
      <c r="D138" s="261"/>
      <c r="E138" s="261"/>
      <c r="F138" s="280" t="s">
        <v>3186</v>
      </c>
      <c r="G138" s="261"/>
      <c r="H138" s="261" t="s">
        <v>3221</v>
      </c>
      <c r="I138" s="261" t="s">
        <v>3220</v>
      </c>
      <c r="J138" s="261"/>
      <c r="K138" s="302"/>
    </row>
    <row r="139" spans="2:11" ht="15" customHeight="1">
      <c r="B139" s="300"/>
      <c r="C139" s="261" t="s">
        <v>44</v>
      </c>
      <c r="D139" s="261"/>
      <c r="E139" s="261"/>
      <c r="F139" s="280" t="s">
        <v>3186</v>
      </c>
      <c r="G139" s="261"/>
      <c r="H139" s="261" t="s">
        <v>3241</v>
      </c>
      <c r="I139" s="261" t="s">
        <v>3220</v>
      </c>
      <c r="J139" s="261"/>
      <c r="K139" s="302"/>
    </row>
    <row r="140" spans="2:11" ht="15" customHeight="1">
      <c r="B140" s="300"/>
      <c r="C140" s="261" t="s">
        <v>3242</v>
      </c>
      <c r="D140" s="261"/>
      <c r="E140" s="261"/>
      <c r="F140" s="280" t="s">
        <v>3186</v>
      </c>
      <c r="G140" s="261"/>
      <c r="H140" s="261" t="s">
        <v>3243</v>
      </c>
      <c r="I140" s="261" t="s">
        <v>3220</v>
      </c>
      <c r="J140" s="261"/>
      <c r="K140" s="302"/>
    </row>
    <row r="141" spans="2:11" ht="15" customHeight="1">
      <c r="B141" s="303"/>
      <c r="C141" s="304"/>
      <c r="D141" s="304"/>
      <c r="E141" s="304"/>
      <c r="F141" s="304"/>
      <c r="G141" s="304"/>
      <c r="H141" s="304"/>
      <c r="I141" s="304"/>
      <c r="J141" s="304"/>
      <c r="K141" s="305"/>
    </row>
    <row r="142" spans="2:11" ht="18.75" customHeight="1">
      <c r="B142" s="257"/>
      <c r="C142" s="257"/>
      <c r="D142" s="257"/>
      <c r="E142" s="257"/>
      <c r="F142" s="292"/>
      <c r="G142" s="257"/>
      <c r="H142" s="257"/>
      <c r="I142" s="257"/>
      <c r="J142" s="257"/>
      <c r="K142" s="257"/>
    </row>
    <row r="143" spans="2:11" ht="18.75" customHeight="1">
      <c r="B143" s="267"/>
      <c r="C143" s="267"/>
      <c r="D143" s="267"/>
      <c r="E143" s="267"/>
      <c r="F143" s="267"/>
      <c r="G143" s="267"/>
      <c r="H143" s="267"/>
      <c r="I143" s="267"/>
      <c r="J143" s="267"/>
      <c r="K143" s="267"/>
    </row>
    <row r="144" spans="2:11" ht="7.5" customHeight="1">
      <c r="B144" s="268"/>
      <c r="C144" s="269"/>
      <c r="D144" s="269"/>
      <c r="E144" s="269"/>
      <c r="F144" s="269"/>
      <c r="G144" s="269"/>
      <c r="H144" s="269"/>
      <c r="I144" s="269"/>
      <c r="J144" s="269"/>
      <c r="K144" s="270"/>
    </row>
    <row r="145" spans="2:11" ht="45" customHeight="1">
      <c r="B145" s="271"/>
      <c r="C145" s="376" t="s">
        <v>3244</v>
      </c>
      <c r="D145" s="376"/>
      <c r="E145" s="376"/>
      <c r="F145" s="376"/>
      <c r="G145" s="376"/>
      <c r="H145" s="376"/>
      <c r="I145" s="376"/>
      <c r="J145" s="376"/>
      <c r="K145" s="272"/>
    </row>
    <row r="146" spans="2:11" ht="17.25" customHeight="1">
      <c r="B146" s="271"/>
      <c r="C146" s="273" t="s">
        <v>3180</v>
      </c>
      <c r="D146" s="273"/>
      <c r="E146" s="273"/>
      <c r="F146" s="273" t="s">
        <v>3181</v>
      </c>
      <c r="G146" s="274"/>
      <c r="H146" s="273" t="s">
        <v>154</v>
      </c>
      <c r="I146" s="273" t="s">
        <v>63</v>
      </c>
      <c r="J146" s="273" t="s">
        <v>3182</v>
      </c>
      <c r="K146" s="272"/>
    </row>
    <row r="147" spans="2:11" ht="17.25" customHeight="1">
      <c r="B147" s="271"/>
      <c r="C147" s="275" t="s">
        <v>3183</v>
      </c>
      <c r="D147" s="275"/>
      <c r="E147" s="275"/>
      <c r="F147" s="276" t="s">
        <v>3184</v>
      </c>
      <c r="G147" s="277"/>
      <c r="H147" s="275"/>
      <c r="I147" s="275"/>
      <c r="J147" s="275" t="s">
        <v>3185</v>
      </c>
      <c r="K147" s="272"/>
    </row>
    <row r="148" spans="2:11" ht="5.25" customHeight="1">
      <c r="B148" s="281"/>
      <c r="C148" s="278"/>
      <c r="D148" s="278"/>
      <c r="E148" s="278"/>
      <c r="F148" s="278"/>
      <c r="G148" s="279"/>
      <c r="H148" s="278"/>
      <c r="I148" s="278"/>
      <c r="J148" s="278"/>
      <c r="K148" s="302"/>
    </row>
    <row r="149" spans="2:11" ht="15" customHeight="1">
      <c r="B149" s="281"/>
      <c r="C149" s="306" t="s">
        <v>3189</v>
      </c>
      <c r="D149" s="261"/>
      <c r="E149" s="261"/>
      <c r="F149" s="307" t="s">
        <v>3186</v>
      </c>
      <c r="G149" s="261"/>
      <c r="H149" s="306" t="s">
        <v>3225</v>
      </c>
      <c r="I149" s="306" t="s">
        <v>3188</v>
      </c>
      <c r="J149" s="306">
        <v>120</v>
      </c>
      <c r="K149" s="302"/>
    </row>
    <row r="150" spans="2:11" ht="15" customHeight="1">
      <c r="B150" s="281"/>
      <c r="C150" s="306" t="s">
        <v>3234</v>
      </c>
      <c r="D150" s="261"/>
      <c r="E150" s="261"/>
      <c r="F150" s="307" t="s">
        <v>3186</v>
      </c>
      <c r="G150" s="261"/>
      <c r="H150" s="306" t="s">
        <v>3245</v>
      </c>
      <c r="I150" s="306" t="s">
        <v>3188</v>
      </c>
      <c r="J150" s="306" t="s">
        <v>3236</v>
      </c>
      <c r="K150" s="302"/>
    </row>
    <row r="151" spans="2:11" ht="15" customHeight="1">
      <c r="B151" s="281"/>
      <c r="C151" s="306" t="s">
        <v>3135</v>
      </c>
      <c r="D151" s="261"/>
      <c r="E151" s="261"/>
      <c r="F151" s="307" t="s">
        <v>3186</v>
      </c>
      <c r="G151" s="261"/>
      <c r="H151" s="306" t="s">
        <v>3246</v>
      </c>
      <c r="I151" s="306" t="s">
        <v>3188</v>
      </c>
      <c r="J151" s="306" t="s">
        <v>3236</v>
      </c>
      <c r="K151" s="302"/>
    </row>
    <row r="152" spans="2:11" ht="15" customHeight="1">
      <c r="B152" s="281"/>
      <c r="C152" s="306" t="s">
        <v>3191</v>
      </c>
      <c r="D152" s="261"/>
      <c r="E152" s="261"/>
      <c r="F152" s="307" t="s">
        <v>3192</v>
      </c>
      <c r="G152" s="261"/>
      <c r="H152" s="306" t="s">
        <v>3225</v>
      </c>
      <c r="I152" s="306" t="s">
        <v>3188</v>
      </c>
      <c r="J152" s="306">
        <v>50</v>
      </c>
      <c r="K152" s="302"/>
    </row>
    <row r="153" spans="2:11" ht="15" customHeight="1">
      <c r="B153" s="281"/>
      <c r="C153" s="306" t="s">
        <v>3194</v>
      </c>
      <c r="D153" s="261"/>
      <c r="E153" s="261"/>
      <c r="F153" s="307" t="s">
        <v>3186</v>
      </c>
      <c r="G153" s="261"/>
      <c r="H153" s="306" t="s">
        <v>3225</v>
      </c>
      <c r="I153" s="306" t="s">
        <v>3196</v>
      </c>
      <c r="J153" s="306"/>
      <c r="K153" s="302"/>
    </row>
    <row r="154" spans="2:11" ht="15" customHeight="1">
      <c r="B154" s="281"/>
      <c r="C154" s="306" t="s">
        <v>3205</v>
      </c>
      <c r="D154" s="261"/>
      <c r="E154" s="261"/>
      <c r="F154" s="307" t="s">
        <v>3192</v>
      </c>
      <c r="G154" s="261"/>
      <c r="H154" s="306" t="s">
        <v>3225</v>
      </c>
      <c r="I154" s="306" t="s">
        <v>3188</v>
      </c>
      <c r="J154" s="306">
        <v>50</v>
      </c>
      <c r="K154" s="302"/>
    </row>
    <row r="155" spans="2:11" ht="15" customHeight="1">
      <c r="B155" s="281"/>
      <c r="C155" s="306" t="s">
        <v>3213</v>
      </c>
      <c r="D155" s="261"/>
      <c r="E155" s="261"/>
      <c r="F155" s="307" t="s">
        <v>3192</v>
      </c>
      <c r="G155" s="261"/>
      <c r="H155" s="306" t="s">
        <v>3225</v>
      </c>
      <c r="I155" s="306" t="s">
        <v>3188</v>
      </c>
      <c r="J155" s="306">
        <v>50</v>
      </c>
      <c r="K155" s="302"/>
    </row>
    <row r="156" spans="2:11" ht="15" customHeight="1">
      <c r="B156" s="281"/>
      <c r="C156" s="306" t="s">
        <v>3211</v>
      </c>
      <c r="D156" s="261"/>
      <c r="E156" s="261"/>
      <c r="F156" s="307" t="s">
        <v>3192</v>
      </c>
      <c r="G156" s="261"/>
      <c r="H156" s="306" t="s">
        <v>3225</v>
      </c>
      <c r="I156" s="306" t="s">
        <v>3188</v>
      </c>
      <c r="J156" s="306">
        <v>50</v>
      </c>
      <c r="K156" s="302"/>
    </row>
    <row r="157" spans="2:11" ht="15" customHeight="1">
      <c r="B157" s="281"/>
      <c r="C157" s="306" t="s">
        <v>101</v>
      </c>
      <c r="D157" s="261"/>
      <c r="E157" s="261"/>
      <c r="F157" s="307" t="s">
        <v>3186</v>
      </c>
      <c r="G157" s="261"/>
      <c r="H157" s="306" t="s">
        <v>3247</v>
      </c>
      <c r="I157" s="306" t="s">
        <v>3188</v>
      </c>
      <c r="J157" s="306" t="s">
        <v>3248</v>
      </c>
      <c r="K157" s="302"/>
    </row>
    <row r="158" spans="2:11" ht="15" customHeight="1">
      <c r="B158" s="281"/>
      <c r="C158" s="306" t="s">
        <v>3249</v>
      </c>
      <c r="D158" s="261"/>
      <c r="E158" s="261"/>
      <c r="F158" s="307" t="s">
        <v>3186</v>
      </c>
      <c r="G158" s="261"/>
      <c r="H158" s="306" t="s">
        <v>3250</v>
      </c>
      <c r="I158" s="306" t="s">
        <v>3220</v>
      </c>
      <c r="J158" s="306"/>
      <c r="K158" s="302"/>
    </row>
    <row r="159" spans="2:11" ht="15" customHeight="1">
      <c r="B159" s="308"/>
      <c r="C159" s="290"/>
      <c r="D159" s="290"/>
      <c r="E159" s="290"/>
      <c r="F159" s="290"/>
      <c r="G159" s="290"/>
      <c r="H159" s="290"/>
      <c r="I159" s="290"/>
      <c r="J159" s="290"/>
      <c r="K159" s="309"/>
    </row>
    <row r="160" spans="2:11" ht="18.75" customHeight="1">
      <c r="B160" s="257"/>
      <c r="C160" s="261"/>
      <c r="D160" s="261"/>
      <c r="E160" s="261"/>
      <c r="F160" s="280"/>
      <c r="G160" s="261"/>
      <c r="H160" s="261"/>
      <c r="I160" s="261"/>
      <c r="J160" s="261"/>
      <c r="K160" s="257"/>
    </row>
    <row r="161" spans="2:11" ht="18.75" customHeight="1">
      <c r="B161" s="267"/>
      <c r="C161" s="267"/>
      <c r="D161" s="267"/>
      <c r="E161" s="267"/>
      <c r="F161" s="267"/>
      <c r="G161" s="267"/>
      <c r="H161" s="267"/>
      <c r="I161" s="267"/>
      <c r="J161" s="267"/>
      <c r="K161" s="267"/>
    </row>
    <row r="162" spans="2:11" ht="7.5" customHeight="1">
      <c r="B162" s="249"/>
      <c r="C162" s="250"/>
      <c r="D162" s="250"/>
      <c r="E162" s="250"/>
      <c r="F162" s="250"/>
      <c r="G162" s="250"/>
      <c r="H162" s="250"/>
      <c r="I162" s="250"/>
      <c r="J162" s="250"/>
      <c r="K162" s="251"/>
    </row>
    <row r="163" spans="2:11" ht="45" customHeight="1">
      <c r="B163" s="252"/>
      <c r="C163" s="375" t="s">
        <v>3251</v>
      </c>
      <c r="D163" s="375"/>
      <c r="E163" s="375"/>
      <c r="F163" s="375"/>
      <c r="G163" s="375"/>
      <c r="H163" s="375"/>
      <c r="I163" s="375"/>
      <c r="J163" s="375"/>
      <c r="K163" s="253"/>
    </row>
    <row r="164" spans="2:11" ht="17.25" customHeight="1">
      <c r="B164" s="252"/>
      <c r="C164" s="273" t="s">
        <v>3180</v>
      </c>
      <c r="D164" s="273"/>
      <c r="E164" s="273"/>
      <c r="F164" s="273" t="s">
        <v>3181</v>
      </c>
      <c r="G164" s="310"/>
      <c r="H164" s="311" t="s">
        <v>154</v>
      </c>
      <c r="I164" s="311" t="s">
        <v>63</v>
      </c>
      <c r="J164" s="273" t="s">
        <v>3182</v>
      </c>
      <c r="K164" s="253"/>
    </row>
    <row r="165" spans="2:11" ht="17.25" customHeight="1">
      <c r="B165" s="254"/>
      <c r="C165" s="275" t="s">
        <v>3183</v>
      </c>
      <c r="D165" s="275"/>
      <c r="E165" s="275"/>
      <c r="F165" s="276" t="s">
        <v>3184</v>
      </c>
      <c r="G165" s="312"/>
      <c r="H165" s="313"/>
      <c r="I165" s="313"/>
      <c r="J165" s="275" t="s">
        <v>3185</v>
      </c>
      <c r="K165" s="255"/>
    </row>
    <row r="166" spans="2:11" ht="5.25" customHeight="1">
      <c r="B166" s="281"/>
      <c r="C166" s="278"/>
      <c r="D166" s="278"/>
      <c r="E166" s="278"/>
      <c r="F166" s="278"/>
      <c r="G166" s="279"/>
      <c r="H166" s="278"/>
      <c r="I166" s="278"/>
      <c r="J166" s="278"/>
      <c r="K166" s="302"/>
    </row>
    <row r="167" spans="2:11" ht="15" customHeight="1">
      <c r="B167" s="281"/>
      <c r="C167" s="261" t="s">
        <v>3189</v>
      </c>
      <c r="D167" s="261"/>
      <c r="E167" s="261"/>
      <c r="F167" s="280" t="s">
        <v>3186</v>
      </c>
      <c r="G167" s="261"/>
      <c r="H167" s="261" t="s">
        <v>3225</v>
      </c>
      <c r="I167" s="261" t="s">
        <v>3188</v>
      </c>
      <c r="J167" s="261">
        <v>120</v>
      </c>
      <c r="K167" s="302"/>
    </row>
    <row r="168" spans="2:11" ht="15" customHeight="1">
      <c r="B168" s="281"/>
      <c r="C168" s="261" t="s">
        <v>3234</v>
      </c>
      <c r="D168" s="261"/>
      <c r="E168" s="261"/>
      <c r="F168" s="280" t="s">
        <v>3186</v>
      </c>
      <c r="G168" s="261"/>
      <c r="H168" s="261" t="s">
        <v>3235</v>
      </c>
      <c r="I168" s="261" t="s">
        <v>3188</v>
      </c>
      <c r="J168" s="261" t="s">
        <v>3236</v>
      </c>
      <c r="K168" s="302"/>
    </row>
    <row r="169" spans="2:11" ht="15" customHeight="1">
      <c r="B169" s="281"/>
      <c r="C169" s="261" t="s">
        <v>3135</v>
      </c>
      <c r="D169" s="261"/>
      <c r="E169" s="261"/>
      <c r="F169" s="280" t="s">
        <v>3186</v>
      </c>
      <c r="G169" s="261"/>
      <c r="H169" s="261" t="s">
        <v>3252</v>
      </c>
      <c r="I169" s="261" t="s">
        <v>3188</v>
      </c>
      <c r="J169" s="261" t="s">
        <v>3236</v>
      </c>
      <c r="K169" s="302"/>
    </row>
    <row r="170" spans="2:11" ht="15" customHeight="1">
      <c r="B170" s="281"/>
      <c r="C170" s="261" t="s">
        <v>3191</v>
      </c>
      <c r="D170" s="261"/>
      <c r="E170" s="261"/>
      <c r="F170" s="280" t="s">
        <v>3192</v>
      </c>
      <c r="G170" s="261"/>
      <c r="H170" s="261" t="s">
        <v>3252</v>
      </c>
      <c r="I170" s="261" t="s">
        <v>3188</v>
      </c>
      <c r="J170" s="261">
        <v>50</v>
      </c>
      <c r="K170" s="302"/>
    </row>
    <row r="171" spans="2:11" ht="15" customHeight="1">
      <c r="B171" s="281"/>
      <c r="C171" s="261" t="s">
        <v>3194</v>
      </c>
      <c r="D171" s="261"/>
      <c r="E171" s="261"/>
      <c r="F171" s="280" t="s">
        <v>3186</v>
      </c>
      <c r="G171" s="261"/>
      <c r="H171" s="261" t="s">
        <v>3252</v>
      </c>
      <c r="I171" s="261" t="s">
        <v>3196</v>
      </c>
      <c r="J171" s="261"/>
      <c r="K171" s="302"/>
    </row>
    <row r="172" spans="2:11" ht="15" customHeight="1">
      <c r="B172" s="281"/>
      <c r="C172" s="261" t="s">
        <v>3205</v>
      </c>
      <c r="D172" s="261"/>
      <c r="E172" s="261"/>
      <c r="F172" s="280" t="s">
        <v>3192</v>
      </c>
      <c r="G172" s="261"/>
      <c r="H172" s="261" t="s">
        <v>3252</v>
      </c>
      <c r="I172" s="261" t="s">
        <v>3188</v>
      </c>
      <c r="J172" s="261">
        <v>50</v>
      </c>
      <c r="K172" s="302"/>
    </row>
    <row r="173" spans="2:11" ht="15" customHeight="1">
      <c r="B173" s="281"/>
      <c r="C173" s="261" t="s">
        <v>3213</v>
      </c>
      <c r="D173" s="261"/>
      <c r="E173" s="261"/>
      <c r="F173" s="280" t="s">
        <v>3192</v>
      </c>
      <c r="G173" s="261"/>
      <c r="H173" s="261" t="s">
        <v>3252</v>
      </c>
      <c r="I173" s="261" t="s">
        <v>3188</v>
      </c>
      <c r="J173" s="261">
        <v>50</v>
      </c>
      <c r="K173" s="302"/>
    </row>
    <row r="174" spans="2:11" ht="15" customHeight="1">
      <c r="B174" s="281"/>
      <c r="C174" s="261" t="s">
        <v>3211</v>
      </c>
      <c r="D174" s="261"/>
      <c r="E174" s="261"/>
      <c r="F174" s="280" t="s">
        <v>3192</v>
      </c>
      <c r="G174" s="261"/>
      <c r="H174" s="261" t="s">
        <v>3252</v>
      </c>
      <c r="I174" s="261" t="s">
        <v>3188</v>
      </c>
      <c r="J174" s="261">
        <v>50</v>
      </c>
      <c r="K174" s="302"/>
    </row>
    <row r="175" spans="2:11" ht="15" customHeight="1">
      <c r="B175" s="281"/>
      <c r="C175" s="261" t="s">
        <v>153</v>
      </c>
      <c r="D175" s="261"/>
      <c r="E175" s="261"/>
      <c r="F175" s="280" t="s">
        <v>3186</v>
      </c>
      <c r="G175" s="261"/>
      <c r="H175" s="261" t="s">
        <v>3253</v>
      </c>
      <c r="I175" s="261" t="s">
        <v>3254</v>
      </c>
      <c r="J175" s="261"/>
      <c r="K175" s="302"/>
    </row>
    <row r="176" spans="2:11" ht="15" customHeight="1">
      <c r="B176" s="281"/>
      <c r="C176" s="261" t="s">
        <v>63</v>
      </c>
      <c r="D176" s="261"/>
      <c r="E176" s="261"/>
      <c r="F176" s="280" t="s">
        <v>3186</v>
      </c>
      <c r="G176" s="261"/>
      <c r="H176" s="261" t="s">
        <v>3255</v>
      </c>
      <c r="I176" s="261" t="s">
        <v>3256</v>
      </c>
      <c r="J176" s="261">
        <v>1</v>
      </c>
      <c r="K176" s="302"/>
    </row>
    <row r="177" spans="2:11" ht="15" customHeight="1">
      <c r="B177" s="281"/>
      <c r="C177" s="261" t="s">
        <v>59</v>
      </c>
      <c r="D177" s="261"/>
      <c r="E177" s="261"/>
      <c r="F177" s="280" t="s">
        <v>3186</v>
      </c>
      <c r="G177" s="261"/>
      <c r="H177" s="261" t="s">
        <v>3257</v>
      </c>
      <c r="I177" s="261" t="s">
        <v>3188</v>
      </c>
      <c r="J177" s="261">
        <v>20</v>
      </c>
      <c r="K177" s="302"/>
    </row>
    <row r="178" spans="2:11" ht="15" customHeight="1">
      <c r="B178" s="281"/>
      <c r="C178" s="261" t="s">
        <v>154</v>
      </c>
      <c r="D178" s="261"/>
      <c r="E178" s="261"/>
      <c r="F178" s="280" t="s">
        <v>3186</v>
      </c>
      <c r="G178" s="261"/>
      <c r="H178" s="261" t="s">
        <v>3258</v>
      </c>
      <c r="I178" s="261" t="s">
        <v>3188</v>
      </c>
      <c r="J178" s="261">
        <v>255</v>
      </c>
      <c r="K178" s="302"/>
    </row>
    <row r="179" spans="2:11" ht="15" customHeight="1">
      <c r="B179" s="281"/>
      <c r="C179" s="261" t="s">
        <v>155</v>
      </c>
      <c r="D179" s="261"/>
      <c r="E179" s="261"/>
      <c r="F179" s="280" t="s">
        <v>3186</v>
      </c>
      <c r="G179" s="261"/>
      <c r="H179" s="261" t="s">
        <v>3151</v>
      </c>
      <c r="I179" s="261" t="s">
        <v>3188</v>
      </c>
      <c r="J179" s="261">
        <v>10</v>
      </c>
      <c r="K179" s="302"/>
    </row>
    <row r="180" spans="2:11" ht="15" customHeight="1">
      <c r="B180" s="281"/>
      <c r="C180" s="261" t="s">
        <v>156</v>
      </c>
      <c r="D180" s="261"/>
      <c r="E180" s="261"/>
      <c r="F180" s="280" t="s">
        <v>3186</v>
      </c>
      <c r="G180" s="261"/>
      <c r="H180" s="261" t="s">
        <v>3259</v>
      </c>
      <c r="I180" s="261" t="s">
        <v>3220</v>
      </c>
      <c r="J180" s="261"/>
      <c r="K180" s="302"/>
    </row>
    <row r="181" spans="2:11" ht="15" customHeight="1">
      <c r="B181" s="281"/>
      <c r="C181" s="261" t="s">
        <v>3260</v>
      </c>
      <c r="D181" s="261"/>
      <c r="E181" s="261"/>
      <c r="F181" s="280" t="s">
        <v>3186</v>
      </c>
      <c r="G181" s="261"/>
      <c r="H181" s="261" t="s">
        <v>3261</v>
      </c>
      <c r="I181" s="261" t="s">
        <v>3220</v>
      </c>
      <c r="J181" s="261"/>
      <c r="K181" s="302"/>
    </row>
    <row r="182" spans="2:11" ht="15" customHeight="1">
      <c r="B182" s="281"/>
      <c r="C182" s="261" t="s">
        <v>3249</v>
      </c>
      <c r="D182" s="261"/>
      <c r="E182" s="261"/>
      <c r="F182" s="280" t="s">
        <v>3186</v>
      </c>
      <c r="G182" s="261"/>
      <c r="H182" s="261" t="s">
        <v>3262</v>
      </c>
      <c r="I182" s="261" t="s">
        <v>3220</v>
      </c>
      <c r="J182" s="261"/>
      <c r="K182" s="302"/>
    </row>
    <row r="183" spans="2:11" ht="15" customHeight="1">
      <c r="B183" s="281"/>
      <c r="C183" s="261" t="s">
        <v>158</v>
      </c>
      <c r="D183" s="261"/>
      <c r="E183" s="261"/>
      <c r="F183" s="280" t="s">
        <v>3192</v>
      </c>
      <c r="G183" s="261"/>
      <c r="H183" s="261" t="s">
        <v>3263</v>
      </c>
      <c r="I183" s="261" t="s">
        <v>3188</v>
      </c>
      <c r="J183" s="261">
        <v>50</v>
      </c>
      <c r="K183" s="302"/>
    </row>
    <row r="184" spans="2:11" ht="15" customHeight="1">
      <c r="B184" s="281"/>
      <c r="C184" s="261" t="s">
        <v>3264</v>
      </c>
      <c r="D184" s="261"/>
      <c r="E184" s="261"/>
      <c r="F184" s="280" t="s">
        <v>3192</v>
      </c>
      <c r="G184" s="261"/>
      <c r="H184" s="261" t="s">
        <v>3265</v>
      </c>
      <c r="I184" s="261" t="s">
        <v>3266</v>
      </c>
      <c r="J184" s="261"/>
      <c r="K184" s="302"/>
    </row>
    <row r="185" spans="2:11" ht="15" customHeight="1">
      <c r="B185" s="281"/>
      <c r="C185" s="261" t="s">
        <v>3267</v>
      </c>
      <c r="D185" s="261"/>
      <c r="E185" s="261"/>
      <c r="F185" s="280" t="s">
        <v>3192</v>
      </c>
      <c r="G185" s="261"/>
      <c r="H185" s="261" t="s">
        <v>3268</v>
      </c>
      <c r="I185" s="261" t="s">
        <v>3266</v>
      </c>
      <c r="J185" s="261"/>
      <c r="K185" s="302"/>
    </row>
    <row r="186" spans="2:11" ht="15" customHeight="1">
      <c r="B186" s="281"/>
      <c r="C186" s="261" t="s">
        <v>3269</v>
      </c>
      <c r="D186" s="261"/>
      <c r="E186" s="261"/>
      <c r="F186" s="280" t="s">
        <v>3192</v>
      </c>
      <c r="G186" s="261"/>
      <c r="H186" s="261" t="s">
        <v>3270</v>
      </c>
      <c r="I186" s="261" t="s">
        <v>3266</v>
      </c>
      <c r="J186" s="261"/>
      <c r="K186" s="302"/>
    </row>
    <row r="187" spans="2:11" ht="15" customHeight="1">
      <c r="B187" s="281"/>
      <c r="C187" s="314" t="s">
        <v>3271</v>
      </c>
      <c r="D187" s="261"/>
      <c r="E187" s="261"/>
      <c r="F187" s="280" t="s">
        <v>3192</v>
      </c>
      <c r="G187" s="261"/>
      <c r="H187" s="261" t="s">
        <v>3272</v>
      </c>
      <c r="I187" s="261" t="s">
        <v>3273</v>
      </c>
      <c r="J187" s="315" t="s">
        <v>3274</v>
      </c>
      <c r="K187" s="302"/>
    </row>
    <row r="188" spans="2:11" ht="15" customHeight="1">
      <c r="B188" s="281"/>
      <c r="C188" s="266" t="s">
        <v>48</v>
      </c>
      <c r="D188" s="261"/>
      <c r="E188" s="261"/>
      <c r="F188" s="280" t="s">
        <v>3186</v>
      </c>
      <c r="G188" s="261"/>
      <c r="H188" s="257" t="s">
        <v>3275</v>
      </c>
      <c r="I188" s="261" t="s">
        <v>3276</v>
      </c>
      <c r="J188" s="261"/>
      <c r="K188" s="302"/>
    </row>
    <row r="189" spans="2:11" ht="15" customHeight="1">
      <c r="B189" s="281"/>
      <c r="C189" s="266" t="s">
        <v>3277</v>
      </c>
      <c r="D189" s="261"/>
      <c r="E189" s="261"/>
      <c r="F189" s="280" t="s">
        <v>3186</v>
      </c>
      <c r="G189" s="261"/>
      <c r="H189" s="261" t="s">
        <v>3278</v>
      </c>
      <c r="I189" s="261" t="s">
        <v>3220</v>
      </c>
      <c r="J189" s="261"/>
      <c r="K189" s="302"/>
    </row>
    <row r="190" spans="2:11" ht="15" customHeight="1">
      <c r="B190" s="281"/>
      <c r="C190" s="266" t="s">
        <v>3279</v>
      </c>
      <c r="D190" s="261"/>
      <c r="E190" s="261"/>
      <c r="F190" s="280" t="s">
        <v>3186</v>
      </c>
      <c r="G190" s="261"/>
      <c r="H190" s="261" t="s">
        <v>3280</v>
      </c>
      <c r="I190" s="261" t="s">
        <v>3220</v>
      </c>
      <c r="J190" s="261"/>
      <c r="K190" s="302"/>
    </row>
    <row r="191" spans="2:11" ht="15" customHeight="1">
      <c r="B191" s="281"/>
      <c r="C191" s="266" t="s">
        <v>3281</v>
      </c>
      <c r="D191" s="261"/>
      <c r="E191" s="261"/>
      <c r="F191" s="280" t="s">
        <v>3192</v>
      </c>
      <c r="G191" s="261"/>
      <c r="H191" s="261" t="s">
        <v>3282</v>
      </c>
      <c r="I191" s="261" t="s">
        <v>3220</v>
      </c>
      <c r="J191" s="261"/>
      <c r="K191" s="302"/>
    </row>
    <row r="192" spans="2:11" ht="15" customHeight="1">
      <c r="B192" s="308"/>
      <c r="C192" s="316"/>
      <c r="D192" s="290"/>
      <c r="E192" s="290"/>
      <c r="F192" s="290"/>
      <c r="G192" s="290"/>
      <c r="H192" s="290"/>
      <c r="I192" s="290"/>
      <c r="J192" s="290"/>
      <c r="K192" s="309"/>
    </row>
    <row r="193" spans="2:11" ht="18.75" customHeight="1">
      <c r="B193" s="257"/>
      <c r="C193" s="261"/>
      <c r="D193" s="261"/>
      <c r="E193" s="261"/>
      <c r="F193" s="280"/>
      <c r="G193" s="261"/>
      <c r="H193" s="261"/>
      <c r="I193" s="261"/>
      <c r="J193" s="261"/>
      <c r="K193" s="257"/>
    </row>
    <row r="194" spans="2:11" ht="18.75" customHeight="1">
      <c r="B194" s="257"/>
      <c r="C194" s="261"/>
      <c r="D194" s="261"/>
      <c r="E194" s="261"/>
      <c r="F194" s="280"/>
      <c r="G194" s="261"/>
      <c r="H194" s="261"/>
      <c r="I194" s="261"/>
      <c r="J194" s="261"/>
      <c r="K194" s="257"/>
    </row>
    <row r="195" spans="2:11" ht="18.75" customHeight="1">
      <c r="B195" s="267"/>
      <c r="C195" s="267"/>
      <c r="D195" s="267"/>
      <c r="E195" s="267"/>
      <c r="F195" s="267"/>
      <c r="G195" s="267"/>
      <c r="H195" s="267"/>
      <c r="I195" s="267"/>
      <c r="J195" s="267"/>
      <c r="K195" s="267"/>
    </row>
    <row r="196" spans="2:11">
      <c r="B196" s="249"/>
      <c r="C196" s="250"/>
      <c r="D196" s="250"/>
      <c r="E196" s="250"/>
      <c r="F196" s="250"/>
      <c r="G196" s="250"/>
      <c r="H196" s="250"/>
      <c r="I196" s="250"/>
      <c r="J196" s="250"/>
      <c r="K196" s="251"/>
    </row>
    <row r="197" spans="2:11" ht="21">
      <c r="B197" s="252"/>
      <c r="C197" s="375" t="s">
        <v>3283</v>
      </c>
      <c r="D197" s="375"/>
      <c r="E197" s="375"/>
      <c r="F197" s="375"/>
      <c r="G197" s="375"/>
      <c r="H197" s="375"/>
      <c r="I197" s="375"/>
      <c r="J197" s="375"/>
      <c r="K197" s="253"/>
    </row>
    <row r="198" spans="2:11" ht="25.5" customHeight="1">
      <c r="B198" s="252"/>
      <c r="C198" s="317" t="s">
        <v>3284</v>
      </c>
      <c r="D198" s="317"/>
      <c r="E198" s="317"/>
      <c r="F198" s="317" t="s">
        <v>3285</v>
      </c>
      <c r="G198" s="318"/>
      <c r="H198" s="374" t="s">
        <v>3286</v>
      </c>
      <c r="I198" s="374"/>
      <c r="J198" s="374"/>
      <c r="K198" s="253"/>
    </row>
    <row r="199" spans="2:11" ht="5.25" customHeight="1">
      <c r="B199" s="281"/>
      <c r="C199" s="278"/>
      <c r="D199" s="278"/>
      <c r="E199" s="278"/>
      <c r="F199" s="278"/>
      <c r="G199" s="261"/>
      <c r="H199" s="278"/>
      <c r="I199" s="278"/>
      <c r="J199" s="278"/>
      <c r="K199" s="302"/>
    </row>
    <row r="200" spans="2:11" ht="15" customHeight="1">
      <c r="B200" s="281"/>
      <c r="C200" s="261" t="s">
        <v>3276</v>
      </c>
      <c r="D200" s="261"/>
      <c r="E200" s="261"/>
      <c r="F200" s="280" t="s">
        <v>49</v>
      </c>
      <c r="G200" s="261"/>
      <c r="H200" s="372" t="s">
        <v>3287</v>
      </c>
      <c r="I200" s="372"/>
      <c r="J200" s="372"/>
      <c r="K200" s="302"/>
    </row>
    <row r="201" spans="2:11" ht="15" customHeight="1">
      <c r="B201" s="281"/>
      <c r="C201" s="287"/>
      <c r="D201" s="261"/>
      <c r="E201" s="261"/>
      <c r="F201" s="280" t="s">
        <v>50</v>
      </c>
      <c r="G201" s="261"/>
      <c r="H201" s="372" t="s">
        <v>3288</v>
      </c>
      <c r="I201" s="372"/>
      <c r="J201" s="372"/>
      <c r="K201" s="302"/>
    </row>
    <row r="202" spans="2:11" ht="15" customHeight="1">
      <c r="B202" s="281"/>
      <c r="C202" s="287"/>
      <c r="D202" s="261"/>
      <c r="E202" s="261"/>
      <c r="F202" s="280" t="s">
        <v>53</v>
      </c>
      <c r="G202" s="261"/>
      <c r="H202" s="372" t="s">
        <v>3289</v>
      </c>
      <c r="I202" s="372"/>
      <c r="J202" s="372"/>
      <c r="K202" s="302"/>
    </row>
    <row r="203" spans="2:11" ht="15" customHeight="1">
      <c r="B203" s="281"/>
      <c r="C203" s="261"/>
      <c r="D203" s="261"/>
      <c r="E203" s="261"/>
      <c r="F203" s="280" t="s">
        <v>51</v>
      </c>
      <c r="G203" s="261"/>
      <c r="H203" s="372" t="s">
        <v>3290</v>
      </c>
      <c r="I203" s="372"/>
      <c r="J203" s="372"/>
      <c r="K203" s="302"/>
    </row>
    <row r="204" spans="2:11" ht="15" customHeight="1">
      <c r="B204" s="281"/>
      <c r="C204" s="261"/>
      <c r="D204" s="261"/>
      <c r="E204" s="261"/>
      <c r="F204" s="280" t="s">
        <v>52</v>
      </c>
      <c r="G204" s="261"/>
      <c r="H204" s="372" t="s">
        <v>3291</v>
      </c>
      <c r="I204" s="372"/>
      <c r="J204" s="372"/>
      <c r="K204" s="302"/>
    </row>
    <row r="205" spans="2:11" ht="15" customHeight="1">
      <c r="B205" s="281"/>
      <c r="C205" s="261"/>
      <c r="D205" s="261"/>
      <c r="E205" s="261"/>
      <c r="F205" s="280"/>
      <c r="G205" s="261"/>
      <c r="H205" s="261"/>
      <c r="I205" s="261"/>
      <c r="J205" s="261"/>
      <c r="K205" s="302"/>
    </row>
    <row r="206" spans="2:11" ht="15" customHeight="1">
      <c r="B206" s="281"/>
      <c r="C206" s="261" t="s">
        <v>3232</v>
      </c>
      <c r="D206" s="261"/>
      <c r="E206" s="261"/>
      <c r="F206" s="280" t="s">
        <v>85</v>
      </c>
      <c r="G206" s="261"/>
      <c r="H206" s="372" t="s">
        <v>84</v>
      </c>
      <c r="I206" s="372"/>
      <c r="J206" s="372"/>
      <c r="K206" s="302"/>
    </row>
    <row r="207" spans="2:11" ht="15" customHeight="1">
      <c r="B207" s="281"/>
      <c r="C207" s="287"/>
      <c r="D207" s="261"/>
      <c r="E207" s="261"/>
      <c r="F207" s="280" t="s">
        <v>3131</v>
      </c>
      <c r="G207" s="261"/>
      <c r="H207" s="372" t="s">
        <v>3132</v>
      </c>
      <c r="I207" s="372"/>
      <c r="J207" s="372"/>
      <c r="K207" s="302"/>
    </row>
    <row r="208" spans="2:11" ht="15" customHeight="1">
      <c r="B208" s="281"/>
      <c r="C208" s="261"/>
      <c r="D208" s="261"/>
      <c r="E208" s="261"/>
      <c r="F208" s="280" t="s">
        <v>3129</v>
      </c>
      <c r="G208" s="261"/>
      <c r="H208" s="372" t="s">
        <v>3292</v>
      </c>
      <c r="I208" s="372"/>
      <c r="J208" s="372"/>
      <c r="K208" s="302"/>
    </row>
    <row r="209" spans="2:11" ht="15" customHeight="1">
      <c r="B209" s="319"/>
      <c r="C209" s="287"/>
      <c r="D209" s="287"/>
      <c r="E209" s="287"/>
      <c r="F209" s="280" t="s">
        <v>90</v>
      </c>
      <c r="G209" s="266"/>
      <c r="H209" s="373" t="s">
        <v>89</v>
      </c>
      <c r="I209" s="373"/>
      <c r="J209" s="373"/>
      <c r="K209" s="320"/>
    </row>
    <row r="210" spans="2:11" ht="15" customHeight="1">
      <c r="B210" s="319"/>
      <c r="C210" s="287"/>
      <c r="D210" s="287"/>
      <c r="E210" s="287"/>
      <c r="F210" s="280" t="s">
        <v>3133</v>
      </c>
      <c r="G210" s="266"/>
      <c r="H210" s="373" t="s">
        <v>3293</v>
      </c>
      <c r="I210" s="373"/>
      <c r="J210" s="373"/>
      <c r="K210" s="320"/>
    </row>
    <row r="211" spans="2:11" ht="15" customHeight="1">
      <c r="B211" s="319"/>
      <c r="C211" s="287"/>
      <c r="D211" s="287"/>
      <c r="E211" s="287"/>
      <c r="F211" s="321"/>
      <c r="G211" s="266"/>
      <c r="H211" s="322"/>
      <c r="I211" s="322"/>
      <c r="J211" s="322"/>
      <c r="K211" s="320"/>
    </row>
    <row r="212" spans="2:11" ht="15" customHeight="1">
      <c r="B212" s="319"/>
      <c r="C212" s="261" t="s">
        <v>3256</v>
      </c>
      <c r="D212" s="287"/>
      <c r="E212" s="287"/>
      <c r="F212" s="280">
        <v>1</v>
      </c>
      <c r="G212" s="266"/>
      <c r="H212" s="373" t="s">
        <v>3294</v>
      </c>
      <c r="I212" s="373"/>
      <c r="J212" s="373"/>
      <c r="K212" s="320"/>
    </row>
    <row r="213" spans="2:11" ht="15" customHeight="1">
      <c r="B213" s="319"/>
      <c r="C213" s="287"/>
      <c r="D213" s="287"/>
      <c r="E213" s="287"/>
      <c r="F213" s="280">
        <v>2</v>
      </c>
      <c r="G213" s="266"/>
      <c r="H213" s="373" t="s">
        <v>3295</v>
      </c>
      <c r="I213" s="373"/>
      <c r="J213" s="373"/>
      <c r="K213" s="320"/>
    </row>
    <row r="214" spans="2:11" ht="15" customHeight="1">
      <c r="B214" s="319"/>
      <c r="C214" s="287"/>
      <c r="D214" s="287"/>
      <c r="E214" s="287"/>
      <c r="F214" s="280">
        <v>3</v>
      </c>
      <c r="G214" s="266"/>
      <c r="H214" s="373" t="s">
        <v>3296</v>
      </c>
      <c r="I214" s="373"/>
      <c r="J214" s="373"/>
      <c r="K214" s="320"/>
    </row>
    <row r="215" spans="2:11" ht="15" customHeight="1">
      <c r="B215" s="319"/>
      <c r="C215" s="287"/>
      <c r="D215" s="287"/>
      <c r="E215" s="287"/>
      <c r="F215" s="280">
        <v>4</v>
      </c>
      <c r="G215" s="266"/>
      <c r="H215" s="373" t="s">
        <v>3297</v>
      </c>
      <c r="I215" s="373"/>
      <c r="J215" s="373"/>
      <c r="K215" s="320"/>
    </row>
    <row r="216" spans="2:11" ht="12.75" customHeight="1">
      <c r="B216" s="323"/>
      <c r="C216" s="324"/>
      <c r="D216" s="324"/>
      <c r="E216" s="324"/>
      <c r="F216" s="324"/>
      <c r="G216" s="324"/>
      <c r="H216" s="324"/>
      <c r="I216" s="324"/>
      <c r="J216" s="324"/>
      <c r="K216" s="325"/>
    </row>
  </sheetData>
  <sheetProtection password="CC35" sheet="1" objects="1" scenarios="1" formatCells="0" formatColumns="0" formatRows="0" sort="0" autoFilter="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7</vt:i4>
      </vt:variant>
    </vt:vector>
  </HeadingPairs>
  <TitlesOfParts>
    <vt:vector size="11" baseType="lpstr">
      <vt:lpstr>Rekapitulace stavby</vt:lpstr>
      <vt:lpstr>01 - Stavební objekt</vt:lpstr>
      <vt:lpstr>02 - Vedlejší a ostatní n...</vt:lpstr>
      <vt:lpstr>Pokyny pro vyplnění</vt:lpstr>
      <vt:lpstr>'01 - Stavební objekt'!Názvy_tisku</vt:lpstr>
      <vt:lpstr>'02 - Vedlejší a ostatní n...'!Názvy_tisku</vt:lpstr>
      <vt:lpstr>'Rekapitulace stavby'!Názvy_tisku</vt:lpstr>
      <vt:lpstr>'01 - Stavební objekt'!Oblast_tisku</vt:lpstr>
      <vt:lpstr>'02 - Vedlejší a ostatní n...'!Oblast_tisku</vt:lpstr>
      <vt:lpstr>'Pokyny pro vyplnění'!Oblast_tisku</vt:lpstr>
      <vt:lpstr>'Rekapitulace stavby'!Oblast_tisku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Martina-PC\Martina</dc:creator>
  <cp:lastModifiedBy>Martina</cp:lastModifiedBy>
  <dcterms:created xsi:type="dcterms:W3CDTF">2017-04-25T10:47:06Z</dcterms:created>
  <dcterms:modified xsi:type="dcterms:W3CDTF">2017-04-25T10:47:15Z</dcterms:modified>
</cp:coreProperties>
</file>